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VANESSA\APORTE ESTATAL\2019\"/>
    </mc:Choice>
  </mc:AlternateContent>
  <bookViews>
    <workbookView xWindow="420" yWindow="975" windowWidth="18795" windowHeight="10275"/>
  </bookViews>
  <sheets>
    <sheet name="Hoja1" sheetId="1" r:id="rId1"/>
  </sheets>
  <definedNames>
    <definedName name="_xlnm.Print_Area" localSheetId="0">Hoja1!$B$2:$U$34</definedName>
  </definedNames>
  <calcPr calcId="162913"/>
</workbook>
</file>

<file path=xl/calcChain.xml><?xml version="1.0" encoding="utf-8"?>
<calcChain xmlns="http://schemas.openxmlformats.org/spreadsheetml/2006/main">
  <c r="D24" i="1" l="1"/>
  <c r="D30" i="1" l="1"/>
  <c r="D29" i="1"/>
  <c r="C13" i="1"/>
  <c r="U13" i="1" l="1"/>
  <c r="D27" i="1" l="1"/>
  <c r="D28" i="1" l="1"/>
  <c r="D23" i="1"/>
  <c r="D22" i="1" l="1"/>
  <c r="D33" i="1"/>
  <c r="D32" i="1"/>
  <c r="D31" i="1"/>
  <c r="D26" i="1" l="1"/>
  <c r="D34" i="1" s="1"/>
  <c r="D13" i="1"/>
  <c r="D12" i="1"/>
  <c r="D11" i="1"/>
  <c r="D10" i="1"/>
  <c r="D9" i="1"/>
  <c r="D8" i="1"/>
  <c r="D7" i="1"/>
  <c r="S9" i="1" l="1"/>
  <c r="R9" i="1"/>
  <c r="T8" i="1"/>
  <c r="R8" i="1"/>
  <c r="T10" i="1"/>
  <c r="R10" i="1"/>
  <c r="T12" i="1"/>
  <c r="R12" i="1"/>
  <c r="S7" i="1"/>
  <c r="R7" i="1"/>
  <c r="S11" i="1"/>
  <c r="R11" i="1"/>
  <c r="G7" i="1"/>
  <c r="G9" i="1"/>
  <c r="G11" i="1"/>
  <c r="F7" i="1"/>
  <c r="N7" i="1"/>
  <c r="T7" i="1"/>
  <c r="G8" i="1"/>
  <c r="Q8" i="1"/>
  <c r="S8" i="1"/>
  <c r="F9" i="1"/>
  <c r="N9" i="1"/>
  <c r="T9" i="1"/>
  <c r="G10" i="1"/>
  <c r="Q10" i="1"/>
  <c r="S10" i="1"/>
  <c r="F11" i="1"/>
  <c r="N11" i="1"/>
  <c r="T11" i="1"/>
  <c r="G12" i="1"/>
  <c r="Q12" i="1"/>
  <c r="S12" i="1"/>
  <c r="Q7" i="1"/>
  <c r="F8" i="1"/>
  <c r="N8" i="1"/>
  <c r="Q9" i="1"/>
  <c r="F10" i="1"/>
  <c r="N10" i="1"/>
  <c r="Q11" i="1"/>
  <c r="F12" i="1"/>
  <c r="N12" i="1"/>
  <c r="E8" i="1" l="1"/>
  <c r="E10" i="1"/>
  <c r="E9" i="1"/>
  <c r="E11" i="1"/>
  <c r="E7" i="1"/>
  <c r="E12" i="1"/>
  <c r="U8" i="1" l="1"/>
  <c r="U12" i="1"/>
  <c r="U11" i="1"/>
  <c r="U7" i="1"/>
  <c r="U10" i="1"/>
  <c r="U9" i="1"/>
</calcChain>
</file>

<file path=xl/comments1.xml><?xml version="1.0" encoding="utf-8"?>
<comments xmlns="http://schemas.openxmlformats.org/spreadsheetml/2006/main">
  <authors>
    <author>WinuE</author>
  </authors>
  <commentList>
    <comment ref="I5" authorId="0" shapeId="0">
      <text>
        <r>
          <rPr>
            <b/>
            <sz val="8"/>
            <color indexed="81"/>
            <rFont val="Tahoma"/>
            <family val="2"/>
          </rPr>
          <t>WinuE:</t>
        </r>
        <r>
          <rPr>
            <sz val="8"/>
            <color indexed="81"/>
            <rFont val="Tahoma"/>
            <family val="2"/>
          </rPr>
          <t xml:space="preserve">
CUENTA APARTE</t>
        </r>
      </text>
    </comment>
  </commentList>
</comments>
</file>

<file path=xl/sharedStrings.xml><?xml version="1.0" encoding="utf-8"?>
<sst xmlns="http://schemas.openxmlformats.org/spreadsheetml/2006/main" count="42" uniqueCount="41">
  <si>
    <t>ESTABLECIMIENTOS</t>
  </si>
  <si>
    <t>POBLACION PERCAPITA</t>
  </si>
  <si>
    <t xml:space="preserve"> REAJUSTE PERCAPITA BASE                     (4,5%SOBRE EL 80%DEL ASIGNADO POR MES)</t>
  </si>
  <si>
    <t xml:space="preserve"> ASIGNACION DESEMPEÑO DIFICIL SAPU</t>
  </si>
  <si>
    <t>TECNICOS  (TENS)</t>
  </si>
  <si>
    <t>OPORTUNIDAD DE LOS CHOFERES</t>
  </si>
  <si>
    <t xml:space="preserve">DESEMPEÑO COLECTIVO COMP.FIJO </t>
  </si>
  <si>
    <t xml:space="preserve">DESEMPEÑO COLECTIVO COMP.  VARIABLE </t>
  </si>
  <si>
    <t xml:space="preserve">REAJUSTE DESEMPEÑO COLECTIVO COMP. VARIABLE (1,5%) </t>
  </si>
  <si>
    <t>CABRERO</t>
  </si>
  <si>
    <t>MONTE AGUILA</t>
  </si>
  <si>
    <t>QUINEL</t>
  </si>
  <si>
    <t>COLICHEU</t>
  </si>
  <si>
    <t>CHARRUA</t>
  </si>
  <si>
    <t>CHILLANCITO</t>
  </si>
  <si>
    <t>TOTAL</t>
  </si>
  <si>
    <t>PERCAPITA BASE</t>
  </si>
  <si>
    <t>ASIG.DESEMPEÑO</t>
  </si>
  <si>
    <t>INTEGRACION DIF</t>
  </si>
  <si>
    <t>OPORTUNIDAD CHOFERES</t>
  </si>
  <si>
    <t>REM TENS</t>
  </si>
  <si>
    <t>D.COLECTIVO FIJO TRIMESTRAL</t>
  </si>
  <si>
    <t>D.COLECTIVO VARIABLE TRIMESTRAL</t>
  </si>
  <si>
    <t>DESCUENTO RETI</t>
  </si>
  <si>
    <t>TOTAL TRANSFERENCIAS  $</t>
  </si>
  <si>
    <t>SAPU ADDF</t>
  </si>
  <si>
    <t>JEFE DE FINANZAS</t>
  </si>
  <si>
    <t>DES. ADELANTO RETIRO VOLUNTARIO LEY Nº 20.589</t>
  </si>
  <si>
    <t>DES. RETIRO LEY 20.157</t>
  </si>
  <si>
    <t>TOTAL PERCAPITA</t>
  </si>
  <si>
    <t>REAJUSTE SAPU ADDF</t>
  </si>
  <si>
    <t>REAJUSTE DESEMPEÑO COLECTIVO FIJO</t>
  </si>
  <si>
    <t>TANS A CATEGORIA C</t>
  </si>
  <si>
    <t>CONDUSCTORES DIFERENCIA POR CAMBIO DE NIVEL</t>
  </si>
  <si>
    <t>CONDUCTORES DIFERENCIA POR CAMBIOS</t>
  </si>
  <si>
    <t>ISABEL MONSALVE MONSALVE</t>
  </si>
  <si>
    <t>DES. ADELANTO RETIRO VOLUNTARIO LEY Nº20.919</t>
  </si>
  <si>
    <t xml:space="preserve">Percapita base </t>
  </si>
  <si>
    <t xml:space="preserve"> ASIGNACION DESEMPEÑO DIFICIL </t>
  </si>
  <si>
    <t xml:space="preserve">INTEGRACION DIF. SBMN LEY 19.813 </t>
  </si>
  <si>
    <t>DISTRIBUCION PERCAPITA POR ESTABLECIMIENTO MES DE DICIEMBRE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</si>
</sst>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0.00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8"/>
      <name val="Calibri"/>
      <family val="2"/>
    </font>
    <font>
      <b/>
      <sz val="9"/>
      <name val="Calibri"/>
      <family val="2"/>
    </font>
    <font>
      <sz val="11"/>
      <color theme="1"/>
      <name val="Calibri"/>
      <family val="2"/>
    </font>
    <font>
      <b/>
      <sz val="12"/>
      <name val="Calibri"/>
      <family val="2"/>
    </font>
    <font>
      <b/>
      <sz val="10"/>
      <name val="Calibri"/>
      <family val="2"/>
    </font>
    <font>
      <b/>
      <sz val="6"/>
      <name val="Calibri"/>
      <family val="2"/>
    </font>
    <font>
      <sz val="6"/>
      <name val="Calibri"/>
      <family val="2"/>
    </font>
    <font>
      <sz val="6"/>
      <color indexed="8"/>
      <name val="Calibri"/>
      <family val="2"/>
    </font>
    <font>
      <sz val="5"/>
      <color indexed="8"/>
      <name val="Calibri"/>
      <family val="2"/>
    </font>
    <font>
      <sz val="8"/>
      <color indexed="8"/>
      <name val="Calibri"/>
      <family val="2"/>
    </font>
    <font>
      <sz val="7"/>
      <color indexed="8"/>
      <name val="Calibri"/>
      <family val="2"/>
    </font>
    <font>
      <sz val="9"/>
      <name val="Calibri"/>
      <family val="2"/>
    </font>
    <font>
      <sz val="10"/>
      <color theme="1"/>
      <name val="Calibri"/>
      <family val="2"/>
    </font>
    <font>
      <b/>
      <sz val="11"/>
      <color indexed="8"/>
      <name val="Calibri"/>
      <family val="2"/>
    </font>
    <font>
      <b/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8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3">
    <xf numFmtId="0" fontId="0" fillId="0" borderId="0" xfId="0"/>
    <xf numFmtId="3" fontId="0" fillId="0" borderId="0" xfId="0" applyNumberFormat="1"/>
    <xf numFmtId="0" fontId="2" fillId="0" borderId="0" xfId="0" applyFont="1" applyAlignment="1">
      <alignment horizontal="center"/>
    </xf>
    <xf numFmtId="0" fontId="0" fillId="0" borderId="0" xfId="0"/>
    <xf numFmtId="0" fontId="5" fillId="0" borderId="6" xfId="0" applyFont="1" applyBorder="1" applyAlignment="1">
      <alignment horizontal="left"/>
    </xf>
    <xf numFmtId="0" fontId="5" fillId="0" borderId="7" xfId="0" applyFont="1" applyBorder="1" applyAlignment="1">
      <alignment horizontal="left"/>
    </xf>
    <xf numFmtId="0" fontId="7" fillId="0" borderId="0" xfId="0" applyFont="1"/>
    <xf numFmtId="0" fontId="9" fillId="0" borderId="0" xfId="0" applyFont="1" applyAlignment="1">
      <alignment horizontal="center"/>
    </xf>
    <xf numFmtId="0" fontId="9" fillId="0" borderId="2" xfId="0" applyFont="1" applyBorder="1" applyAlignment="1">
      <alignment vertical="top" wrapText="1"/>
    </xf>
    <xf numFmtId="3" fontId="8" fillId="0" borderId="2" xfId="0" applyNumberFormat="1" applyFont="1" applyBorder="1" applyAlignment="1">
      <alignment horizontal="right" vertical="top" wrapText="1"/>
    </xf>
    <xf numFmtId="164" fontId="5" fillId="0" borderId="2" xfId="0" applyNumberFormat="1" applyFont="1" applyBorder="1"/>
    <xf numFmtId="3" fontId="7" fillId="0" borderId="2" xfId="0" applyNumberFormat="1" applyFont="1" applyFill="1" applyBorder="1"/>
    <xf numFmtId="0" fontId="8" fillId="0" borderId="2" xfId="0" applyFont="1" applyBorder="1" applyAlignment="1">
      <alignment vertical="top" wrapText="1"/>
    </xf>
    <xf numFmtId="0" fontId="7" fillId="0" borderId="2" xfId="0" applyFont="1" applyBorder="1"/>
    <xf numFmtId="3" fontId="9" fillId="0" borderId="0" xfId="0" applyNumberFormat="1" applyFont="1"/>
    <xf numFmtId="0" fontId="9" fillId="0" borderId="0" xfId="0" applyFont="1"/>
    <xf numFmtId="3" fontId="7" fillId="0" borderId="0" xfId="0" applyNumberFormat="1" applyFont="1"/>
    <xf numFmtId="4" fontId="17" fillId="2" borderId="2" xfId="0" applyNumberFormat="1" applyFont="1" applyFill="1" applyBorder="1"/>
    <xf numFmtId="3" fontId="17" fillId="2" borderId="2" xfId="0" applyNumberFormat="1" applyFont="1" applyFill="1" applyBorder="1"/>
    <xf numFmtId="3" fontId="17" fillId="0" borderId="2" xfId="0" applyNumberFormat="1" applyFont="1" applyBorder="1"/>
    <xf numFmtId="3" fontId="17" fillId="0" borderId="2" xfId="0" applyNumberFormat="1" applyFont="1" applyFill="1" applyBorder="1"/>
    <xf numFmtId="3" fontId="18" fillId="3" borderId="2" xfId="1" applyNumberFormat="1" applyFont="1" applyFill="1" applyBorder="1" applyAlignment="1" applyProtection="1">
      <alignment horizontal="right"/>
    </xf>
    <xf numFmtId="0" fontId="16" fillId="0" borderId="0" xfId="0" applyFont="1" applyAlignment="1">
      <alignment horizontal="right"/>
    </xf>
    <xf numFmtId="0" fontId="5" fillId="0" borderId="2" xfId="0" applyFont="1" applyBorder="1" applyAlignment="1">
      <alignment horizontal="left"/>
    </xf>
    <xf numFmtId="0" fontId="8" fillId="0" borderId="0" xfId="0" applyFont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2" fillId="0" borderId="1" xfId="0" applyFont="1" applyFill="1" applyBorder="1" applyAlignment="1" applyProtection="1">
      <alignment horizontal="center" vertical="center" wrapText="1"/>
    </xf>
    <xf numFmtId="0" fontId="12" fillId="0" borderId="3" xfId="0" applyFont="1" applyFill="1" applyBorder="1" applyAlignment="1" applyProtection="1">
      <alignment horizontal="center" vertical="center" wrapText="1"/>
    </xf>
    <xf numFmtId="0" fontId="13" fillId="0" borderId="1" xfId="0" applyFont="1" applyFill="1" applyBorder="1" applyAlignment="1" applyProtection="1">
      <alignment horizontal="center" vertical="center" wrapText="1"/>
    </xf>
    <xf numFmtId="0" fontId="13" fillId="0" borderId="3" xfId="0" applyFont="1" applyFill="1" applyBorder="1" applyAlignment="1" applyProtection="1">
      <alignment horizontal="center" vertical="center" wrapText="1"/>
    </xf>
    <xf numFmtId="0" fontId="15" fillId="0" borderId="1" xfId="0" applyFont="1" applyFill="1" applyBorder="1" applyAlignment="1" applyProtection="1">
      <alignment horizontal="center" vertical="center" wrapText="1"/>
    </xf>
    <xf numFmtId="0" fontId="15" fillId="0" borderId="3" xfId="0" applyFont="1" applyFill="1" applyBorder="1" applyAlignment="1" applyProtection="1">
      <alignment horizontal="center" vertical="center" wrapText="1"/>
    </xf>
    <xf numFmtId="0" fontId="14" fillId="0" borderId="1" xfId="0" applyFont="1" applyFill="1" applyBorder="1" applyAlignment="1" applyProtection="1">
      <alignment horizontal="center" vertical="center" wrapText="1"/>
    </xf>
    <xf numFmtId="0" fontId="14" fillId="0" borderId="3" xfId="0" applyFont="1" applyFill="1" applyBorder="1" applyAlignment="1" applyProtection="1">
      <alignment horizontal="center" vertical="center" wrapText="1"/>
    </xf>
    <xf numFmtId="3" fontId="7" fillId="0" borderId="2" xfId="0" applyNumberFormat="1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15" fillId="0" borderId="2" xfId="0" applyFont="1" applyFill="1" applyBorder="1" applyAlignment="1" applyProtection="1">
      <alignment horizontal="center" vertical="center" wrapText="1"/>
    </xf>
    <xf numFmtId="3" fontId="7" fillId="0" borderId="8" xfId="0" applyNumberFormat="1" applyFont="1" applyBorder="1" applyAlignment="1">
      <alignment horizontal="center"/>
    </xf>
    <xf numFmtId="0" fontId="5" fillId="0" borderId="6" xfId="0" applyFont="1" applyBorder="1" applyAlignment="1">
      <alignment horizontal="left"/>
    </xf>
    <xf numFmtId="0" fontId="5" fillId="0" borderId="7" xfId="0" applyFont="1" applyBorder="1" applyAlignment="1">
      <alignment horizontal="left"/>
    </xf>
    <xf numFmtId="3" fontId="7" fillId="0" borderId="6" xfId="0" applyNumberFormat="1" applyFont="1" applyBorder="1" applyAlignment="1">
      <alignment horizontal="center"/>
    </xf>
    <xf numFmtId="3" fontId="7" fillId="0" borderId="7" xfId="0" applyNumberFormat="1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3" fontId="19" fillId="0" borderId="4" xfId="0" applyNumberFormat="1" applyFont="1" applyBorder="1" applyAlignment="1">
      <alignment horizontal="center"/>
    </xf>
    <xf numFmtId="0" fontId="19" fillId="0" borderId="5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0" xfId="0" applyFont="1" applyAlignment="1">
      <alignment horizontal="center"/>
    </xf>
  </cellXfs>
  <cellStyles count="2">
    <cellStyle name="Millare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A35"/>
  <sheetViews>
    <sheetView tabSelected="1" workbookViewId="0">
      <selection activeCell="A36" sqref="A36:XFD72"/>
    </sheetView>
  </sheetViews>
  <sheetFormatPr baseColWidth="10" defaultRowHeight="15" x14ac:dyDescent="0.25"/>
  <cols>
    <col min="1" max="1" width="6.85546875" style="3" customWidth="1"/>
    <col min="2" max="2" width="17.140625" customWidth="1"/>
    <col min="3" max="3" width="11.7109375" customWidth="1"/>
    <col min="4" max="4" width="9" customWidth="1"/>
    <col min="5" max="5" width="18.85546875" customWidth="1"/>
    <col min="6" max="6" width="17.42578125" customWidth="1"/>
    <col min="7" max="7" width="11.5703125" bestFit="1" customWidth="1"/>
    <col min="8" max="8" width="12.42578125" style="3" customWidth="1"/>
    <col min="9" max="9" width="12.5703125" customWidth="1"/>
    <col min="10" max="10" width="12.7109375" customWidth="1"/>
    <col min="11" max="11" width="13.140625" customWidth="1"/>
    <col min="12" max="12" width="12.28515625" customWidth="1"/>
    <col min="13" max="14" width="11.5703125" bestFit="1" customWidth="1"/>
    <col min="15" max="15" width="13" customWidth="1"/>
    <col min="16" max="16" width="12.140625" customWidth="1"/>
    <col min="17" max="17" width="13.140625" customWidth="1"/>
    <col min="18" max="18" width="11.5703125" bestFit="1" customWidth="1"/>
    <col min="19" max="19" width="15.28515625" bestFit="1" customWidth="1"/>
    <col min="20" max="20" width="11.5703125" bestFit="1" customWidth="1"/>
    <col min="21" max="21" width="12.42578125" bestFit="1" customWidth="1"/>
  </cols>
  <sheetData>
    <row r="1" spans="2:27" x14ac:dyDescent="0.25"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</row>
    <row r="2" spans="2:27" x14ac:dyDescent="0.25">
      <c r="B2" s="6"/>
      <c r="C2" s="24" t="s">
        <v>40</v>
      </c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4"/>
      <c r="Q2" s="24"/>
      <c r="R2" s="24"/>
      <c r="S2" s="24"/>
      <c r="T2" s="24"/>
      <c r="U2" s="7"/>
      <c r="V2" s="2"/>
    </row>
    <row r="3" spans="2:27" x14ac:dyDescent="0.25">
      <c r="B3" s="6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24"/>
      <c r="P3" s="24"/>
      <c r="Q3" s="24"/>
      <c r="R3" s="24"/>
      <c r="S3" s="24"/>
      <c r="T3" s="24"/>
      <c r="U3" s="7"/>
      <c r="V3" s="2"/>
    </row>
    <row r="4" spans="2:27" x14ac:dyDescent="0.25"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</row>
    <row r="5" spans="2:27" ht="15" customHeight="1" x14ac:dyDescent="0.25">
      <c r="B5" s="25" t="s">
        <v>0</v>
      </c>
      <c r="C5" s="25" t="s">
        <v>1</v>
      </c>
      <c r="D5" s="27"/>
      <c r="E5" s="29" t="s">
        <v>37</v>
      </c>
      <c r="F5" s="31" t="s">
        <v>2</v>
      </c>
      <c r="G5" s="33" t="s">
        <v>38</v>
      </c>
      <c r="H5" s="33" t="s">
        <v>33</v>
      </c>
      <c r="I5" s="31" t="s">
        <v>5</v>
      </c>
      <c r="J5" s="31" t="s">
        <v>27</v>
      </c>
      <c r="K5" s="31" t="s">
        <v>36</v>
      </c>
      <c r="L5" s="33" t="s">
        <v>39</v>
      </c>
      <c r="M5" s="37" t="s">
        <v>32</v>
      </c>
      <c r="N5" s="37" t="s">
        <v>4</v>
      </c>
      <c r="O5" s="35" t="s">
        <v>3</v>
      </c>
      <c r="P5" s="35" t="s">
        <v>30</v>
      </c>
      <c r="Q5" s="31" t="s">
        <v>6</v>
      </c>
      <c r="R5" s="31" t="s">
        <v>31</v>
      </c>
      <c r="S5" s="31" t="s">
        <v>7</v>
      </c>
      <c r="T5" s="31" t="s">
        <v>8</v>
      </c>
      <c r="U5" s="41" t="s">
        <v>29</v>
      </c>
    </row>
    <row r="6" spans="2:27" ht="18" customHeight="1" x14ac:dyDescent="0.25">
      <c r="B6" s="26"/>
      <c r="C6" s="26"/>
      <c r="D6" s="28"/>
      <c r="E6" s="30"/>
      <c r="F6" s="32"/>
      <c r="G6" s="34"/>
      <c r="H6" s="34"/>
      <c r="I6" s="32"/>
      <c r="J6" s="32"/>
      <c r="K6" s="32"/>
      <c r="L6" s="34"/>
      <c r="M6" s="38"/>
      <c r="N6" s="38"/>
      <c r="O6" s="36"/>
      <c r="P6" s="36"/>
      <c r="Q6" s="32"/>
      <c r="R6" s="32"/>
      <c r="S6" s="32"/>
      <c r="T6" s="32"/>
      <c r="U6" s="41"/>
    </row>
    <row r="7" spans="2:27" ht="15.75" x14ac:dyDescent="0.25">
      <c r="B7" s="8" t="s">
        <v>9</v>
      </c>
      <c r="C7" s="9">
        <v>17398</v>
      </c>
      <c r="D7" s="10">
        <f t="shared" ref="D7:D13" si="0">C7/$C$13</f>
        <v>0.62639063906390635</v>
      </c>
      <c r="E7" s="17">
        <f t="shared" ref="E7:E12" si="1">$E$13*D7</f>
        <v>144481647.46585056</v>
      </c>
      <c r="F7" s="18">
        <f>F13*D7</f>
        <v>0</v>
      </c>
      <c r="G7" s="18">
        <f t="shared" ref="G7:G12" si="2">$G$13*D7</f>
        <v>7138317.0296309628</v>
      </c>
      <c r="H7" s="18"/>
      <c r="I7" s="19"/>
      <c r="J7" s="19"/>
      <c r="K7" s="19"/>
      <c r="L7" s="20"/>
      <c r="M7" s="20"/>
      <c r="N7" s="20">
        <f t="shared" ref="N7:N12" si="3">$N$13*D7</f>
        <v>964639.07859585958</v>
      </c>
      <c r="O7" s="20"/>
      <c r="P7" s="20"/>
      <c r="Q7" s="20">
        <f t="shared" ref="Q7:Q12" si="4">Q$13*D7</f>
        <v>26639161.769000899</v>
      </c>
      <c r="R7" s="20">
        <f>D7*R13</f>
        <v>32029759.968172815</v>
      </c>
      <c r="S7" s="20">
        <f t="shared" ref="S7:S12" si="5">S$13*D7</f>
        <v>0</v>
      </c>
      <c r="T7" s="20">
        <f t="shared" ref="T7:T12" si="6">T$13*D7</f>
        <v>0</v>
      </c>
      <c r="U7" s="11">
        <f t="shared" ref="U7:U13" si="7">SUM(E7:T7)</f>
        <v>211253525.31125107</v>
      </c>
      <c r="Y7" s="1"/>
    </row>
    <row r="8" spans="2:27" ht="15.75" x14ac:dyDescent="0.25">
      <c r="B8" s="8" t="s">
        <v>10</v>
      </c>
      <c r="C8" s="9">
        <v>7602</v>
      </c>
      <c r="D8" s="10">
        <f t="shared" si="0"/>
        <v>0.27369936993699368</v>
      </c>
      <c r="E8" s="17">
        <f t="shared" si="1"/>
        <v>63130789.977893785</v>
      </c>
      <c r="F8" s="18">
        <f>F13*D8</f>
        <v>0</v>
      </c>
      <c r="G8" s="18">
        <f t="shared" si="2"/>
        <v>3119064.608532853</v>
      </c>
      <c r="H8" s="18"/>
      <c r="I8" s="19"/>
      <c r="J8" s="19"/>
      <c r="K8" s="19"/>
      <c r="L8" s="20"/>
      <c r="M8" s="20"/>
      <c r="N8" s="20">
        <f t="shared" si="3"/>
        <v>421495.93490549049</v>
      </c>
      <c r="O8" s="20"/>
      <c r="P8" s="20"/>
      <c r="Q8" s="20">
        <f t="shared" si="4"/>
        <v>11639895.836759675</v>
      </c>
      <c r="R8" s="20">
        <f>D8*R13</f>
        <v>13995300.337857785</v>
      </c>
      <c r="S8" s="20">
        <f t="shared" si="5"/>
        <v>0</v>
      </c>
      <c r="T8" s="20">
        <f t="shared" si="6"/>
        <v>0</v>
      </c>
      <c r="U8" s="11">
        <f t="shared" si="7"/>
        <v>92306546.695949584</v>
      </c>
      <c r="Y8" s="1"/>
    </row>
    <row r="9" spans="2:27" ht="15.75" x14ac:dyDescent="0.25">
      <c r="B9" s="8" t="s">
        <v>11</v>
      </c>
      <c r="C9" s="9">
        <v>275</v>
      </c>
      <c r="D9" s="10">
        <f t="shared" si="0"/>
        <v>9.9009900990099011E-3</v>
      </c>
      <c r="E9" s="17">
        <f t="shared" si="1"/>
        <v>2283736.8118811883</v>
      </c>
      <c r="F9" s="18">
        <f>F13*D9</f>
        <v>0</v>
      </c>
      <c r="G9" s="18">
        <f t="shared" si="2"/>
        <v>112831.19801980199</v>
      </c>
      <c r="H9" s="18"/>
      <c r="I9" s="19"/>
      <c r="J9" s="19"/>
      <c r="K9" s="19"/>
      <c r="L9" s="20"/>
      <c r="M9" s="20"/>
      <c r="N9" s="20">
        <f t="shared" si="3"/>
        <v>15247.485148514852</v>
      </c>
      <c r="O9" s="20"/>
      <c r="P9" s="20"/>
      <c r="Q9" s="20">
        <f t="shared" si="4"/>
        <v>421069.63366336632</v>
      </c>
      <c r="R9" s="20">
        <f>D9*R13</f>
        <v>506275.66336633667</v>
      </c>
      <c r="S9" s="20">
        <f t="shared" si="5"/>
        <v>0</v>
      </c>
      <c r="T9" s="20">
        <f t="shared" si="6"/>
        <v>0</v>
      </c>
      <c r="U9" s="11">
        <f t="shared" si="7"/>
        <v>3339160.792079208</v>
      </c>
      <c r="Y9" s="1"/>
    </row>
    <row r="10" spans="2:27" ht="15.75" x14ac:dyDescent="0.25">
      <c r="B10" s="8" t="s">
        <v>12</v>
      </c>
      <c r="C10" s="9">
        <v>652</v>
      </c>
      <c r="D10" s="10">
        <f t="shared" si="0"/>
        <v>2.3474347434743473E-2</v>
      </c>
      <c r="E10" s="17">
        <f t="shared" si="1"/>
        <v>5414532.3685328532</v>
      </c>
      <c r="F10" s="18">
        <f>F13*D10</f>
        <v>0</v>
      </c>
      <c r="G10" s="18">
        <f t="shared" si="2"/>
        <v>267512.51312331232</v>
      </c>
      <c r="H10" s="18"/>
      <c r="I10" s="19"/>
      <c r="J10" s="19"/>
      <c r="K10" s="19"/>
      <c r="L10" s="20"/>
      <c r="M10" s="20"/>
      <c r="N10" s="20">
        <f t="shared" si="3"/>
        <v>36150.401152115213</v>
      </c>
      <c r="O10" s="20"/>
      <c r="P10" s="20"/>
      <c r="Q10" s="20">
        <f t="shared" si="4"/>
        <v>998317.82235823583</v>
      </c>
      <c r="R10" s="20">
        <f>D10*R13</f>
        <v>1200333.5727812781</v>
      </c>
      <c r="S10" s="20">
        <f t="shared" si="5"/>
        <v>0</v>
      </c>
      <c r="T10" s="20">
        <f t="shared" si="6"/>
        <v>0</v>
      </c>
      <c r="U10" s="11">
        <f t="shared" si="7"/>
        <v>7916846.6779477941</v>
      </c>
      <c r="Y10" s="1"/>
    </row>
    <row r="11" spans="2:27" ht="15.75" x14ac:dyDescent="0.25">
      <c r="B11" s="8" t="s">
        <v>13</v>
      </c>
      <c r="C11" s="9">
        <v>1012</v>
      </c>
      <c r="D11" s="10">
        <f t="shared" si="0"/>
        <v>3.6435643564356433E-2</v>
      </c>
      <c r="E11" s="17">
        <f t="shared" si="1"/>
        <v>8404151.4677227717</v>
      </c>
      <c r="F11" s="18">
        <f>F13*D11</f>
        <v>0</v>
      </c>
      <c r="G11" s="18">
        <f t="shared" si="2"/>
        <v>415218.80871287128</v>
      </c>
      <c r="H11" s="18"/>
      <c r="I11" s="19"/>
      <c r="J11" s="19"/>
      <c r="K11" s="19"/>
      <c r="L11" s="20"/>
      <c r="M11" s="20"/>
      <c r="N11" s="20">
        <f t="shared" si="3"/>
        <v>56110.745346534648</v>
      </c>
      <c r="O11" s="20"/>
      <c r="P11" s="20"/>
      <c r="Q11" s="20">
        <f t="shared" si="4"/>
        <v>1549536.251881188</v>
      </c>
      <c r="R11" s="20">
        <f>D11*R13</f>
        <v>1863094.4411881187</v>
      </c>
      <c r="S11" s="20">
        <f t="shared" si="5"/>
        <v>0</v>
      </c>
      <c r="T11" s="20">
        <f t="shared" si="6"/>
        <v>0</v>
      </c>
      <c r="U11" s="11">
        <f t="shared" si="7"/>
        <v>12288111.714851486</v>
      </c>
      <c r="Y11" s="1"/>
    </row>
    <row r="12" spans="2:27" ht="15.75" x14ac:dyDescent="0.25">
      <c r="B12" s="8" t="s">
        <v>14</v>
      </c>
      <c r="C12" s="9">
        <v>836</v>
      </c>
      <c r="D12" s="10">
        <f t="shared" si="0"/>
        <v>3.0099009900990098E-2</v>
      </c>
      <c r="E12" s="17">
        <f t="shared" si="1"/>
        <v>6942559.9081188114</v>
      </c>
      <c r="F12" s="18">
        <f>F13*D12</f>
        <v>0</v>
      </c>
      <c r="G12" s="18">
        <f t="shared" si="2"/>
        <v>343006.84198019799</v>
      </c>
      <c r="H12" s="18"/>
      <c r="I12" s="19"/>
      <c r="J12" s="19"/>
      <c r="K12" s="19"/>
      <c r="L12" s="20"/>
      <c r="M12" s="20"/>
      <c r="N12" s="20">
        <f t="shared" si="3"/>
        <v>46352.35485148515</v>
      </c>
      <c r="O12" s="20"/>
      <c r="P12" s="20"/>
      <c r="Q12" s="20">
        <f t="shared" si="4"/>
        <v>1280051.6863366335</v>
      </c>
      <c r="R12" s="20">
        <f>D12*R13</f>
        <v>1539078.0166336633</v>
      </c>
      <c r="S12" s="20">
        <f t="shared" si="5"/>
        <v>0</v>
      </c>
      <c r="T12" s="20">
        <f t="shared" si="6"/>
        <v>0</v>
      </c>
      <c r="U12" s="11">
        <f t="shared" si="7"/>
        <v>10151048.807920791</v>
      </c>
      <c r="Y12" s="1"/>
    </row>
    <row r="13" spans="2:27" ht="15.75" x14ac:dyDescent="0.25">
      <c r="B13" s="12" t="s">
        <v>15</v>
      </c>
      <c r="C13" s="9">
        <f>SUM(C7:C12)</f>
        <v>27775</v>
      </c>
      <c r="D13" s="13">
        <f t="shared" si="0"/>
        <v>1</v>
      </c>
      <c r="E13" s="21">
        <v>230657418</v>
      </c>
      <c r="F13" s="21"/>
      <c r="G13" s="21">
        <v>11395951</v>
      </c>
      <c r="H13" s="21">
        <v>0</v>
      </c>
      <c r="I13" s="21">
        <v>988304</v>
      </c>
      <c r="J13" s="21">
        <v>-769189</v>
      </c>
      <c r="K13" s="21">
        <v>-2065303</v>
      </c>
      <c r="L13" s="21">
        <v>66103</v>
      </c>
      <c r="M13" s="21">
        <v>1100346</v>
      </c>
      <c r="N13" s="21">
        <v>1539996</v>
      </c>
      <c r="O13" s="21">
        <v>1516552</v>
      </c>
      <c r="P13" s="21"/>
      <c r="Q13" s="21">
        <v>42528033</v>
      </c>
      <c r="R13" s="21">
        <v>51133842</v>
      </c>
      <c r="S13" s="21">
        <v>0</v>
      </c>
      <c r="T13" s="21">
        <v>0</v>
      </c>
      <c r="U13" s="11">
        <f t="shared" si="7"/>
        <v>338092053</v>
      </c>
      <c r="Y13" s="1"/>
      <c r="AA13" s="1"/>
    </row>
    <row r="14" spans="2:27" x14ac:dyDescent="0.25">
      <c r="B14" s="6"/>
      <c r="C14" s="16"/>
      <c r="D14" s="6"/>
      <c r="E14" s="16"/>
      <c r="F14" s="16"/>
      <c r="G14" s="16"/>
      <c r="H14" s="16"/>
      <c r="I14" s="16"/>
      <c r="J14" s="42"/>
      <c r="K14" s="42"/>
      <c r="L14" s="16"/>
      <c r="M14" s="16"/>
      <c r="N14" s="16"/>
      <c r="O14" s="16"/>
      <c r="P14" s="16"/>
      <c r="Q14" s="6"/>
      <c r="R14" s="6"/>
      <c r="S14" s="6"/>
      <c r="T14" s="16"/>
      <c r="U14" s="16"/>
      <c r="V14" s="1"/>
      <c r="W14" s="1"/>
      <c r="X14" s="1"/>
      <c r="Y14" s="1"/>
    </row>
    <row r="15" spans="2:27" x14ac:dyDescent="0.25">
      <c r="B15" s="22"/>
      <c r="C15" s="22"/>
      <c r="D15" s="22"/>
      <c r="E15" s="14"/>
      <c r="F15" s="14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16"/>
      <c r="V15" s="1"/>
      <c r="W15" s="1"/>
      <c r="X15" s="1"/>
      <c r="Y15" s="1"/>
      <c r="Z15" s="1"/>
    </row>
    <row r="16" spans="2:27" x14ac:dyDescent="0.25">
      <c r="B16" s="22"/>
      <c r="C16" s="22"/>
      <c r="D16" s="22"/>
      <c r="E16" s="16"/>
      <c r="F16" s="1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</row>
    <row r="17" spans="2:27" x14ac:dyDescent="0.25">
      <c r="B17" s="22"/>
      <c r="C17" s="22"/>
      <c r="D17" s="22"/>
      <c r="E17" s="1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</row>
    <row r="18" spans="2:27" x14ac:dyDescent="0.25">
      <c r="B18" s="22"/>
      <c r="C18" s="22"/>
      <c r="D18" s="22"/>
      <c r="E18" s="1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AA18" s="1"/>
    </row>
    <row r="19" spans="2:27" x14ac:dyDescent="0.25">
      <c r="B19" s="22"/>
      <c r="C19" s="22"/>
      <c r="D19" s="22"/>
      <c r="E19" s="6"/>
      <c r="F19" s="6"/>
      <c r="G19" s="6"/>
      <c r="H19" s="6"/>
      <c r="I19" s="6"/>
      <c r="J19" s="6"/>
      <c r="K19" s="6"/>
      <c r="L19" s="6"/>
    </row>
    <row r="20" spans="2:27" x14ac:dyDescent="0.25"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</row>
    <row r="21" spans="2:27" x14ac:dyDescent="0.25">
      <c r="B21" s="15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</row>
    <row r="22" spans="2:27" x14ac:dyDescent="0.25">
      <c r="B22" s="23" t="s">
        <v>16</v>
      </c>
      <c r="C22" s="23"/>
      <c r="D22" s="39">
        <f>E13</f>
        <v>230657418</v>
      </c>
      <c r="E22" s="40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</row>
    <row r="23" spans="2:27" x14ac:dyDescent="0.25">
      <c r="B23" s="23" t="s">
        <v>17</v>
      </c>
      <c r="C23" s="23"/>
      <c r="D23" s="39">
        <f>G13</f>
        <v>11395951</v>
      </c>
      <c r="E23" s="40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</row>
    <row r="24" spans="2:27" x14ac:dyDescent="0.25">
      <c r="B24" s="23" t="s">
        <v>19</v>
      </c>
      <c r="C24" s="23"/>
      <c r="D24" s="39">
        <f>I13</f>
        <v>988304</v>
      </c>
      <c r="E24" s="40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</row>
    <row r="25" spans="2:27" s="3" customFormat="1" x14ac:dyDescent="0.25">
      <c r="B25" s="43" t="s">
        <v>34</v>
      </c>
      <c r="C25" s="44"/>
      <c r="D25" s="45"/>
      <c r="E25" s="4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</row>
    <row r="26" spans="2:27" x14ac:dyDescent="0.25">
      <c r="B26" s="23" t="s">
        <v>23</v>
      </c>
      <c r="C26" s="23"/>
      <c r="D26" s="39">
        <f>K13</f>
        <v>-2065303</v>
      </c>
      <c r="E26" s="40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</row>
    <row r="27" spans="2:27" x14ac:dyDescent="0.25">
      <c r="B27" s="23" t="s">
        <v>28</v>
      </c>
      <c r="C27" s="23"/>
      <c r="D27" s="39">
        <f>J13</f>
        <v>-769189</v>
      </c>
      <c r="E27" s="40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</row>
    <row r="28" spans="2:27" x14ac:dyDescent="0.25">
      <c r="B28" s="23" t="s">
        <v>18</v>
      </c>
      <c r="C28" s="23"/>
      <c r="D28" s="39">
        <f>L13</f>
        <v>66103</v>
      </c>
      <c r="E28" s="40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</row>
    <row r="29" spans="2:27" s="3" customFormat="1" x14ac:dyDescent="0.25">
      <c r="B29" s="43" t="s">
        <v>32</v>
      </c>
      <c r="C29" s="44"/>
      <c r="D29" s="45">
        <f>M13</f>
        <v>1100346</v>
      </c>
      <c r="E29" s="4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</row>
    <row r="30" spans="2:27" x14ac:dyDescent="0.25">
      <c r="B30" s="23" t="s">
        <v>20</v>
      </c>
      <c r="C30" s="23"/>
      <c r="D30" s="45">
        <f>N13</f>
        <v>1539996</v>
      </c>
      <c r="E30" s="50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51" t="s">
        <v>35</v>
      </c>
      <c r="R30" s="51"/>
      <c r="S30" s="51"/>
      <c r="T30" s="6"/>
      <c r="U30" s="6"/>
    </row>
    <row r="31" spans="2:27" x14ac:dyDescent="0.25">
      <c r="B31" s="23" t="s">
        <v>25</v>
      </c>
      <c r="C31" s="23"/>
      <c r="D31" s="45">
        <f>O13+P13</f>
        <v>1516552</v>
      </c>
      <c r="E31" s="50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52" t="s">
        <v>26</v>
      </c>
      <c r="R31" s="52"/>
      <c r="S31" s="52"/>
      <c r="T31" s="6"/>
      <c r="U31" s="6"/>
    </row>
    <row r="32" spans="2:27" x14ac:dyDescent="0.25">
      <c r="B32" s="4" t="s">
        <v>21</v>
      </c>
      <c r="C32" s="5"/>
      <c r="D32" s="45">
        <f>Q13+R13</f>
        <v>93661875</v>
      </c>
      <c r="E32" s="4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</row>
    <row r="33" spans="2:21" x14ac:dyDescent="0.25">
      <c r="B33" s="4" t="s">
        <v>22</v>
      </c>
      <c r="C33" s="5"/>
      <c r="D33" s="45">
        <f>S13+T13</f>
        <v>0</v>
      </c>
      <c r="E33" s="50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</row>
    <row r="34" spans="2:21" ht="15.75" thickBot="1" x14ac:dyDescent="0.3">
      <c r="B34" s="47" t="s">
        <v>24</v>
      </c>
      <c r="C34" s="47"/>
      <c r="D34" s="48">
        <f>SUM(D22:E33)</f>
        <v>338092053</v>
      </c>
      <c r="E34" s="49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</row>
    <row r="35" spans="2:21" ht="15.75" thickTop="1" x14ac:dyDescent="0.25"/>
  </sheetData>
  <mergeCells count="53">
    <mergeCell ref="Q30:S30"/>
    <mergeCell ref="Q31:S31"/>
    <mergeCell ref="D32:E32"/>
    <mergeCell ref="B26:C26"/>
    <mergeCell ref="D26:E26"/>
    <mergeCell ref="B29:C29"/>
    <mergeCell ref="D29:E29"/>
    <mergeCell ref="B34:C34"/>
    <mergeCell ref="D34:E34"/>
    <mergeCell ref="B30:C30"/>
    <mergeCell ref="B31:C31"/>
    <mergeCell ref="D30:E30"/>
    <mergeCell ref="D31:E31"/>
    <mergeCell ref="D33:E33"/>
    <mergeCell ref="B23:C23"/>
    <mergeCell ref="D23:E23"/>
    <mergeCell ref="B28:C28"/>
    <mergeCell ref="D28:E28"/>
    <mergeCell ref="B24:C24"/>
    <mergeCell ref="D24:E24"/>
    <mergeCell ref="B27:C27"/>
    <mergeCell ref="D27:E27"/>
    <mergeCell ref="B25:C25"/>
    <mergeCell ref="D25:E25"/>
    <mergeCell ref="U5:U6"/>
    <mergeCell ref="B16:D16"/>
    <mergeCell ref="B17:D17"/>
    <mergeCell ref="B18:D18"/>
    <mergeCell ref="T5:T6"/>
    <mergeCell ref="J5:J6"/>
    <mergeCell ref="Q5:Q6"/>
    <mergeCell ref="S5:S6"/>
    <mergeCell ref="P5:P6"/>
    <mergeCell ref="R5:R6"/>
    <mergeCell ref="M5:M6"/>
    <mergeCell ref="H5:H6"/>
    <mergeCell ref="J14:K14"/>
    <mergeCell ref="B15:D15"/>
    <mergeCell ref="B19:D19"/>
    <mergeCell ref="B22:C22"/>
    <mergeCell ref="C2:T3"/>
    <mergeCell ref="B5:B6"/>
    <mergeCell ref="C5:C6"/>
    <mergeCell ref="D5:D6"/>
    <mergeCell ref="E5:E6"/>
    <mergeCell ref="F5:F6"/>
    <mergeCell ref="G5:G6"/>
    <mergeCell ref="L5:L6"/>
    <mergeCell ref="O5:O6"/>
    <mergeCell ref="K5:K6"/>
    <mergeCell ref="N5:N6"/>
    <mergeCell ref="I5:I6"/>
    <mergeCell ref="D22:E22"/>
  </mergeCells>
  <printOptions horizontalCentered="1"/>
  <pageMargins left="1" right="1" top="1" bottom="1" header="0.5" footer="0.5"/>
  <pageSetup paperSize="5" scale="58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Carolina Betancur</dc:creator>
  <cp:lastModifiedBy>Usuario</cp:lastModifiedBy>
  <cp:lastPrinted>2020-01-20T20:08:47Z</cp:lastPrinted>
  <dcterms:created xsi:type="dcterms:W3CDTF">2012-05-28T15:50:23Z</dcterms:created>
  <dcterms:modified xsi:type="dcterms:W3CDTF">2025-02-14T19:13:15Z</dcterms:modified>
</cp:coreProperties>
</file>