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VANESSA\DISTRIBUCIÓN PERCAPITA 2023\"/>
    </mc:Choice>
  </mc:AlternateContent>
  <bookViews>
    <workbookView xWindow="0" yWindow="0" windowWidth="28800" windowHeight="12345" activeTab="7"/>
  </bookViews>
  <sheets>
    <sheet name="ENERO" sheetId="6" r:id="rId1"/>
    <sheet name="FEBRERO" sheetId="5" r:id="rId2"/>
    <sheet name="MARZO" sheetId="4" r:id="rId3"/>
    <sheet name="ABRIL" sheetId="3" r:id="rId4"/>
    <sheet name="MAYO" sheetId="1" r:id="rId5"/>
    <sheet name="JUNIO" sheetId="2" r:id="rId6"/>
    <sheet name="JULIO" sheetId="7" r:id="rId7"/>
    <sheet name="AGOSTO" sheetId="8" r:id="rId8"/>
    <sheet name="SEPTIEMBRE" sheetId="9" r:id="rId9"/>
    <sheet name="OCTUBRE" sheetId="10" r:id="rId10"/>
    <sheet name="NOVIEMBRE" sheetId="11" r:id="rId11"/>
    <sheet name="DICIEMBRE" sheetId="12" r:id="rId12"/>
  </sheets>
  <definedNames>
    <definedName name="_xlnm.Print_Area" localSheetId="3">ABRIL!$A$1:$T$30</definedName>
    <definedName name="_xlnm.Print_Area" localSheetId="7">AGOSTO!$B$3:$T$31</definedName>
    <definedName name="_xlnm.Print_Area" localSheetId="11">DICIEMBRE!$B$1:$T$30</definedName>
    <definedName name="_xlnm.Print_Area" localSheetId="0">ENERO!$B$2:$T$31</definedName>
    <definedName name="_xlnm.Print_Area" localSheetId="1">FEBRERO!$B$2:$T$30</definedName>
    <definedName name="_xlnm.Print_Area" localSheetId="6">JULIO!$A$1:$T$36</definedName>
    <definedName name="_xlnm.Print_Area" localSheetId="5">JUNIO!$B$2:$T$30</definedName>
    <definedName name="_xlnm.Print_Area" localSheetId="4">MAYO!$B$2:$T$30</definedName>
    <definedName name="_xlnm.Print_Area" localSheetId="10">NOVIEMBRE!$B$2:$T$30</definedName>
    <definedName name="_xlnm.Print_Area" localSheetId="9">OCTUBRE!$B$2:$T$30</definedName>
    <definedName name="_xlnm.Print_Area" localSheetId="8">SEPTIEMBRE!$B$3:$T$32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" i="12" l="1"/>
  <c r="G26" i="12"/>
  <c r="G25" i="12"/>
  <c r="G24" i="12"/>
  <c r="G23" i="12"/>
  <c r="G22" i="12"/>
  <c r="G21" i="12"/>
  <c r="G20" i="12"/>
  <c r="G19" i="12"/>
  <c r="G18" i="12"/>
  <c r="G17" i="12"/>
  <c r="T13" i="12"/>
  <c r="D13" i="12"/>
  <c r="G12" i="12"/>
  <c r="D12" i="12"/>
  <c r="F12" i="12" s="1"/>
  <c r="D11" i="12"/>
  <c r="G11" i="12" s="1"/>
  <c r="G10" i="12"/>
  <c r="F10" i="12"/>
  <c r="E10" i="12"/>
  <c r="T10" i="12" s="1"/>
  <c r="D10" i="12"/>
  <c r="G9" i="12"/>
  <c r="F9" i="12"/>
  <c r="D9" i="12"/>
  <c r="E9" i="12" s="1"/>
  <c r="T9" i="12" s="1"/>
  <c r="G8" i="12"/>
  <c r="D8" i="12"/>
  <c r="F8" i="12" s="1"/>
  <c r="D7" i="12"/>
  <c r="G7" i="12" s="1"/>
  <c r="G30" i="12" l="1"/>
  <c r="E7" i="12"/>
  <c r="E11" i="12"/>
  <c r="T11" i="12" s="1"/>
  <c r="F7" i="12"/>
  <c r="E8" i="12"/>
  <c r="T8" i="12" s="1"/>
  <c r="F11" i="12"/>
  <c r="E12" i="12"/>
  <c r="T12" i="12" s="1"/>
  <c r="G27" i="11"/>
  <c r="G26" i="11"/>
  <c r="G25" i="11"/>
  <c r="G24" i="11"/>
  <c r="G23" i="11"/>
  <c r="G22" i="11"/>
  <c r="G21" i="11"/>
  <c r="G20" i="11"/>
  <c r="G19" i="11"/>
  <c r="G18" i="11"/>
  <c r="G17" i="11"/>
  <c r="G30" i="11" s="1"/>
  <c r="T13" i="11"/>
  <c r="D13" i="11"/>
  <c r="G12" i="11"/>
  <c r="D12" i="11"/>
  <c r="F12" i="11" s="1"/>
  <c r="D11" i="11"/>
  <c r="G11" i="11" s="1"/>
  <c r="G10" i="11"/>
  <c r="F10" i="11"/>
  <c r="E10" i="11"/>
  <c r="T10" i="11" s="1"/>
  <c r="D10" i="11"/>
  <c r="G9" i="11"/>
  <c r="F9" i="11"/>
  <c r="D9" i="11"/>
  <c r="E9" i="11" s="1"/>
  <c r="T9" i="11" s="1"/>
  <c r="G8" i="11"/>
  <c r="D8" i="11"/>
  <c r="F8" i="11" s="1"/>
  <c r="D7" i="11"/>
  <c r="G7" i="11" s="1"/>
  <c r="T7" i="12" l="1"/>
  <c r="E7" i="11"/>
  <c r="E11" i="11"/>
  <c r="T11" i="11" s="1"/>
  <c r="F7" i="11"/>
  <c r="E8" i="11"/>
  <c r="T8" i="11" s="1"/>
  <c r="F11" i="11"/>
  <c r="E12" i="11"/>
  <c r="T12" i="11" s="1"/>
  <c r="G27" i="10"/>
  <c r="G26" i="10"/>
  <c r="G25" i="10"/>
  <c r="G24" i="10"/>
  <c r="G23" i="10"/>
  <c r="G22" i="10"/>
  <c r="G21" i="10"/>
  <c r="G20" i="10"/>
  <c r="G19" i="10"/>
  <c r="G18" i="10"/>
  <c r="G17" i="10"/>
  <c r="T13" i="10"/>
  <c r="D13" i="10"/>
  <c r="G12" i="10"/>
  <c r="D12" i="10"/>
  <c r="F12" i="10" s="1"/>
  <c r="D11" i="10"/>
  <c r="G11" i="10" s="1"/>
  <c r="G10" i="10"/>
  <c r="F10" i="10"/>
  <c r="E10" i="10"/>
  <c r="T10" i="10" s="1"/>
  <c r="D10" i="10"/>
  <c r="G9" i="10"/>
  <c r="F9" i="10"/>
  <c r="D9" i="10"/>
  <c r="E9" i="10" s="1"/>
  <c r="T9" i="10" s="1"/>
  <c r="G8" i="10"/>
  <c r="D8" i="10"/>
  <c r="F8" i="10" s="1"/>
  <c r="D7" i="10"/>
  <c r="G7" i="10" s="1"/>
  <c r="T7" i="11" l="1"/>
  <c r="G30" i="10"/>
  <c r="E7" i="10"/>
  <c r="E11" i="10"/>
  <c r="T11" i="10" s="1"/>
  <c r="F7" i="10"/>
  <c r="E8" i="10"/>
  <c r="T8" i="10" s="1"/>
  <c r="F11" i="10"/>
  <c r="E12" i="10"/>
  <c r="T12" i="10" s="1"/>
  <c r="G28" i="9"/>
  <c r="G27" i="9"/>
  <c r="G26" i="9"/>
  <c r="G25" i="9"/>
  <c r="G24" i="9"/>
  <c r="G23" i="9"/>
  <c r="G22" i="9"/>
  <c r="G21" i="9"/>
  <c r="G20" i="9"/>
  <c r="G19" i="9"/>
  <c r="G18" i="9"/>
  <c r="G31" i="9" s="1"/>
  <c r="T14" i="9"/>
  <c r="D14" i="9"/>
  <c r="D13" i="9"/>
  <c r="F13" i="9" s="1"/>
  <c r="D12" i="9"/>
  <c r="F12" i="9" s="1"/>
  <c r="F11" i="9"/>
  <c r="D11" i="9"/>
  <c r="F10" i="9"/>
  <c r="D10" i="9"/>
  <c r="D9" i="9"/>
  <c r="F9" i="9" s="1"/>
  <c r="D8" i="9"/>
  <c r="F8" i="9" s="1"/>
  <c r="G28" i="8"/>
  <c r="G27" i="8"/>
  <c r="G26" i="8"/>
  <c r="G25" i="8"/>
  <c r="G24" i="8"/>
  <c r="G23" i="8"/>
  <c r="G22" i="8"/>
  <c r="G21" i="8"/>
  <c r="G20" i="8"/>
  <c r="G19" i="8"/>
  <c r="G18" i="8"/>
  <c r="T14" i="8"/>
  <c r="D14" i="8"/>
  <c r="D13" i="8"/>
  <c r="F13" i="8" s="1"/>
  <c r="F12" i="8"/>
  <c r="D12" i="8"/>
  <c r="F11" i="8"/>
  <c r="D11" i="8"/>
  <c r="D10" i="8"/>
  <c r="F10" i="8" s="1"/>
  <c r="D9" i="8"/>
  <c r="F9" i="8" s="1"/>
  <c r="F8" i="8"/>
  <c r="D8" i="8"/>
  <c r="T7" i="10" l="1"/>
  <c r="G31" i="8"/>
  <c r="G27" i="7"/>
  <c r="G26" i="7"/>
  <c r="G25" i="7"/>
  <c r="G24" i="7"/>
  <c r="G23" i="7"/>
  <c r="G22" i="7"/>
  <c r="G21" i="7"/>
  <c r="G20" i="7"/>
  <c r="G30" i="7" s="1"/>
  <c r="G19" i="7"/>
  <c r="G18" i="7"/>
  <c r="G17" i="7"/>
  <c r="T13" i="7"/>
  <c r="D13" i="7"/>
  <c r="G12" i="7"/>
  <c r="F12" i="7"/>
  <c r="D12" i="7"/>
  <c r="E12" i="7" s="1"/>
  <c r="T12" i="7" s="1"/>
  <c r="G11" i="7"/>
  <c r="D11" i="7"/>
  <c r="F11" i="7" s="1"/>
  <c r="D10" i="7"/>
  <c r="G10" i="7" s="1"/>
  <c r="G9" i="7"/>
  <c r="F9" i="7"/>
  <c r="E9" i="7"/>
  <c r="T9" i="7" s="1"/>
  <c r="D9" i="7"/>
  <c r="G8" i="7"/>
  <c r="F8" i="7"/>
  <c r="D8" i="7"/>
  <c r="E8" i="7" s="1"/>
  <c r="T8" i="7" s="1"/>
  <c r="G7" i="7"/>
  <c r="D7" i="7"/>
  <c r="F7" i="7" s="1"/>
  <c r="E10" i="7" l="1"/>
  <c r="T10" i="7" s="1"/>
  <c r="E7" i="7"/>
  <c r="T7" i="7" s="1"/>
  <c r="F10" i="7"/>
  <c r="E11" i="7"/>
  <c r="T11" i="7" s="1"/>
  <c r="G27" i="2"/>
  <c r="G26" i="2"/>
  <c r="G25" i="2"/>
  <c r="G24" i="2"/>
  <c r="G23" i="2"/>
  <c r="G22" i="2"/>
  <c r="G21" i="2"/>
  <c r="G20" i="2"/>
  <c r="G30" i="2" s="1"/>
  <c r="G19" i="2"/>
  <c r="G18" i="2"/>
  <c r="G17" i="2"/>
  <c r="T13" i="2"/>
  <c r="D13" i="2"/>
  <c r="G12" i="2"/>
  <c r="F12" i="2"/>
  <c r="D12" i="2"/>
  <c r="E12" i="2" s="1"/>
  <c r="T12" i="2" s="1"/>
  <c r="G11" i="2"/>
  <c r="D11" i="2"/>
  <c r="F11" i="2" s="1"/>
  <c r="D10" i="2"/>
  <c r="G10" i="2" s="1"/>
  <c r="G9" i="2"/>
  <c r="F9" i="2"/>
  <c r="E9" i="2"/>
  <c r="T9" i="2" s="1"/>
  <c r="D9" i="2"/>
  <c r="G8" i="2"/>
  <c r="F8" i="2"/>
  <c r="D8" i="2"/>
  <c r="E8" i="2" s="1"/>
  <c r="T8" i="2" s="1"/>
  <c r="G7" i="2"/>
  <c r="D7" i="2"/>
  <c r="F7" i="2" s="1"/>
  <c r="E10" i="2" l="1"/>
  <c r="E7" i="2"/>
  <c r="T7" i="2" s="1"/>
  <c r="F10" i="2"/>
  <c r="E11" i="2"/>
  <c r="T11" i="2" s="1"/>
  <c r="G21" i="3"/>
  <c r="T10" i="2" l="1"/>
  <c r="T13" i="1"/>
  <c r="G12" i="6" l="1"/>
  <c r="G27" i="6" l="1"/>
  <c r="G26" i="6"/>
  <c r="G25" i="6"/>
  <c r="G24" i="6"/>
  <c r="G23" i="6"/>
  <c r="G22" i="6"/>
  <c r="G21" i="6"/>
  <c r="G20" i="6"/>
  <c r="G19" i="6"/>
  <c r="G18" i="6"/>
  <c r="G17" i="6"/>
  <c r="T13" i="6"/>
  <c r="D13" i="6"/>
  <c r="D12" i="6"/>
  <c r="F12" i="6" s="1"/>
  <c r="D11" i="6"/>
  <c r="G11" i="6" s="1"/>
  <c r="F10" i="6"/>
  <c r="E10" i="6"/>
  <c r="D10" i="6"/>
  <c r="G10" i="6" s="1"/>
  <c r="G9" i="6"/>
  <c r="F9" i="6"/>
  <c r="D9" i="6"/>
  <c r="E9" i="6" s="1"/>
  <c r="T9" i="6" s="1"/>
  <c r="G8" i="6"/>
  <c r="D8" i="6"/>
  <c r="F8" i="6" s="1"/>
  <c r="D7" i="6"/>
  <c r="G7" i="6" s="1"/>
  <c r="G30" i="6" l="1"/>
  <c r="T10" i="6"/>
  <c r="E7" i="6"/>
  <c r="E11" i="6"/>
  <c r="F7" i="6"/>
  <c r="E8" i="6"/>
  <c r="T8" i="6" s="1"/>
  <c r="F11" i="6"/>
  <c r="E12" i="6"/>
  <c r="T12" i="6" s="1"/>
  <c r="G27" i="5"/>
  <c r="G26" i="5"/>
  <c r="G25" i="5"/>
  <c r="G24" i="5"/>
  <c r="G23" i="5"/>
  <c r="G22" i="5"/>
  <c r="G21" i="5"/>
  <c r="G20" i="5"/>
  <c r="G19" i="5"/>
  <c r="G18" i="5"/>
  <c r="G17" i="5"/>
  <c r="T13" i="5"/>
  <c r="D13" i="5"/>
  <c r="G12" i="5"/>
  <c r="D12" i="5"/>
  <c r="F12" i="5" s="1"/>
  <c r="D11" i="5"/>
  <c r="G11" i="5" s="1"/>
  <c r="G10" i="5"/>
  <c r="F10" i="5"/>
  <c r="E10" i="5"/>
  <c r="D10" i="5"/>
  <c r="G9" i="5"/>
  <c r="F9" i="5"/>
  <c r="D9" i="5"/>
  <c r="E9" i="5" s="1"/>
  <c r="G8" i="5"/>
  <c r="D8" i="5"/>
  <c r="F8" i="5" s="1"/>
  <c r="D7" i="5"/>
  <c r="G7" i="5" s="1"/>
  <c r="G27" i="4"/>
  <c r="G26" i="4"/>
  <c r="G25" i="4"/>
  <c r="G24" i="4"/>
  <c r="G23" i="4"/>
  <c r="G22" i="4"/>
  <c r="G21" i="4"/>
  <c r="G20" i="4"/>
  <c r="G19" i="4"/>
  <c r="G18" i="4"/>
  <c r="G17" i="4"/>
  <c r="T13" i="4"/>
  <c r="D13" i="4"/>
  <c r="G12" i="4"/>
  <c r="D12" i="4"/>
  <c r="F12" i="4" s="1"/>
  <c r="D11" i="4"/>
  <c r="G11" i="4" s="1"/>
  <c r="F10" i="4"/>
  <c r="E10" i="4"/>
  <c r="D10" i="4"/>
  <c r="G10" i="4" s="1"/>
  <c r="G9" i="4"/>
  <c r="F9" i="4"/>
  <c r="D9" i="4"/>
  <c r="E9" i="4" s="1"/>
  <c r="G8" i="4"/>
  <c r="D8" i="4"/>
  <c r="F8" i="4" s="1"/>
  <c r="D7" i="4"/>
  <c r="G7" i="4" s="1"/>
  <c r="G30" i="4" l="1"/>
  <c r="T9" i="4"/>
  <c r="T10" i="4"/>
  <c r="T9" i="5"/>
  <c r="T10" i="5"/>
  <c r="G30" i="5"/>
  <c r="T11" i="6"/>
  <c r="T7" i="6"/>
  <c r="E11" i="5"/>
  <c r="F7" i="5"/>
  <c r="E8" i="5"/>
  <c r="T8" i="5" s="1"/>
  <c r="F11" i="5"/>
  <c r="E12" i="5"/>
  <c r="T12" i="5" s="1"/>
  <c r="E7" i="5"/>
  <c r="E11" i="4"/>
  <c r="F7" i="4"/>
  <c r="E8" i="4"/>
  <c r="T8" i="4" s="1"/>
  <c r="F11" i="4"/>
  <c r="E12" i="4"/>
  <c r="T12" i="4" s="1"/>
  <c r="E7" i="4"/>
  <c r="T7" i="4" s="1"/>
  <c r="G27" i="3"/>
  <c r="G26" i="3"/>
  <c r="G25" i="3"/>
  <c r="G24" i="3"/>
  <c r="G22" i="3"/>
  <c r="G20" i="3"/>
  <c r="G19" i="3"/>
  <c r="G18" i="3"/>
  <c r="G17" i="3"/>
  <c r="T13" i="3"/>
  <c r="D13" i="3"/>
  <c r="G12" i="3"/>
  <c r="D12" i="3"/>
  <c r="F12" i="3" s="1"/>
  <c r="D11" i="3"/>
  <c r="G11" i="3" s="1"/>
  <c r="F10" i="3"/>
  <c r="E10" i="3"/>
  <c r="D10" i="3"/>
  <c r="G10" i="3" s="1"/>
  <c r="F9" i="3"/>
  <c r="D9" i="3"/>
  <c r="E9" i="3" s="1"/>
  <c r="G8" i="3"/>
  <c r="D8" i="3"/>
  <c r="F8" i="3" s="1"/>
  <c r="D7" i="3"/>
  <c r="G7" i="3" s="1"/>
  <c r="T7" i="5" l="1"/>
  <c r="G30" i="3"/>
  <c r="T11" i="5"/>
  <c r="T11" i="4"/>
  <c r="T10" i="3"/>
  <c r="E7" i="3"/>
  <c r="T7" i="3" s="1"/>
  <c r="G9" i="3"/>
  <c r="T9" i="3" s="1"/>
  <c r="E11" i="3"/>
  <c r="F7" i="3"/>
  <c r="E8" i="3"/>
  <c r="T8" i="3" s="1"/>
  <c r="F11" i="3"/>
  <c r="E12" i="3"/>
  <c r="T12" i="3" s="1"/>
  <c r="G27" i="1"/>
  <c r="G26" i="1"/>
  <c r="G25" i="1"/>
  <c r="G24" i="1"/>
  <c r="G22" i="1"/>
  <c r="G21" i="1"/>
  <c r="G20" i="1"/>
  <c r="G19" i="1"/>
  <c r="G18" i="1"/>
  <c r="G17" i="1"/>
  <c r="G30" i="1" l="1"/>
  <c r="T11" i="3"/>
  <c r="D13" i="1" l="1"/>
  <c r="G23" i="1"/>
  <c r="D11" i="1" l="1"/>
  <c r="D9" i="1"/>
  <c r="D7" i="1"/>
  <c r="D12" i="1"/>
  <c r="D10" i="1"/>
  <c r="D8" i="1"/>
  <c r="E7" i="1" l="1"/>
  <c r="G7" i="1"/>
  <c r="E8" i="1"/>
  <c r="G8" i="1"/>
  <c r="E9" i="1"/>
  <c r="G9" i="1"/>
  <c r="G10" i="1"/>
  <c r="E10" i="1"/>
  <c r="G11" i="1"/>
  <c r="E11" i="1"/>
  <c r="E12" i="1"/>
  <c r="G12" i="1"/>
  <c r="F10" i="1"/>
  <c r="F11" i="1"/>
  <c r="F12" i="1"/>
  <c r="F7" i="1"/>
  <c r="F8" i="1"/>
  <c r="F9" i="1"/>
  <c r="T9" i="1" l="1"/>
  <c r="T7" i="1"/>
  <c r="T11" i="1"/>
  <c r="T8" i="1"/>
  <c r="T12" i="1"/>
  <c r="T10" i="1"/>
  <c r="G12" i="9" l="1"/>
  <c r="G10" i="9"/>
  <c r="G9" i="9"/>
  <c r="G8" i="9"/>
  <c r="G13" i="9"/>
  <c r="G11" i="9"/>
  <c r="G9" i="8"/>
  <c r="G8" i="8"/>
  <c r="G10" i="8"/>
  <c r="G11" i="8"/>
  <c r="G13" i="8"/>
  <c r="G12" i="8"/>
  <c r="T13" i="9"/>
  <c r="T11" i="8"/>
  <c r="E11" i="8"/>
  <c r="T13" i="8"/>
  <c r="E9" i="8"/>
  <c r="T9" i="8"/>
  <c r="E8" i="8"/>
  <c r="T8" i="8"/>
  <c r="E10" i="9"/>
  <c r="T10" i="9"/>
  <c r="E12" i="8"/>
  <c r="T12" i="8"/>
  <c r="E9" i="9"/>
  <c r="T9" i="9"/>
  <c r="E8" i="9"/>
  <c r="T8" i="9"/>
  <c r="E13" i="8"/>
  <c r="E10" i="8"/>
  <c r="T10" i="8"/>
  <c r="E12" i="9"/>
  <c r="T12" i="9"/>
  <c r="E13" i="9"/>
  <c r="E11" i="9"/>
  <c r="T11" i="9"/>
</calcChain>
</file>

<file path=xl/sharedStrings.xml><?xml version="1.0" encoding="utf-8"?>
<sst xmlns="http://schemas.openxmlformats.org/spreadsheetml/2006/main" count="516" uniqueCount="53">
  <si>
    <t>TOTAL TRANSFERENCIAS  $</t>
  </si>
  <si>
    <t>D.COLECTIVO VARIABLE TRIMESTRAL</t>
  </si>
  <si>
    <t>D.COLECTIVO FIJO TRIMESTRAL</t>
  </si>
  <si>
    <t>SAPU ADDF</t>
  </si>
  <si>
    <t>REM TENS</t>
  </si>
  <si>
    <t>TANS A CATEGORIA C</t>
  </si>
  <si>
    <t>INTEGRACION DIF</t>
  </si>
  <si>
    <t>DES. RETIRO LEY 20.157</t>
  </si>
  <si>
    <t>DESCUENTO RETI</t>
  </si>
  <si>
    <t>CONDUCTORES DIFERENCIA POR CAMBIOS</t>
  </si>
  <si>
    <t>OPORTUNIDAD CHOFERES</t>
  </si>
  <si>
    <t>ASIG.DESEMPEÑO</t>
  </si>
  <si>
    <t>PERCAPITA BASE</t>
  </si>
  <si>
    <t>TOTAL</t>
  </si>
  <si>
    <t>CHILLANCITO</t>
  </si>
  <si>
    <t>CHARRUA</t>
  </si>
  <si>
    <t>COLICHEU</t>
  </si>
  <si>
    <t>QUINEL</t>
  </si>
  <si>
    <t>MONTE AGUILA</t>
  </si>
  <si>
    <t>CABRERO</t>
  </si>
  <si>
    <t>TOTAL PERCAPITA</t>
  </si>
  <si>
    <t xml:space="preserve">DESEMPEÑO COLECTIVO COMP.  VARIABLE </t>
  </si>
  <si>
    <t xml:space="preserve">DESEMPEÑO COLECTIVO COMP.FIJO </t>
  </si>
  <si>
    <t>REAJUSTE SAPU ADDF</t>
  </si>
  <si>
    <t xml:space="preserve"> ASIGNACION DESEMPEÑO DIFICIL SAPU</t>
  </si>
  <si>
    <t>TECNICOS  (TENS)</t>
  </si>
  <si>
    <t xml:space="preserve">INTEGRACION DIF. SBMN LEY 19.813 </t>
  </si>
  <si>
    <t>DES. ADELANTO RETIRO VOLUNTARIO LEY Nº20.919</t>
  </si>
  <si>
    <t>DES. ADELANTO RETIRO VOLUNTARIO LEY Nº 20.589</t>
  </si>
  <si>
    <t>OPORTUNIDAD DE LOS CHOFERES</t>
  </si>
  <si>
    <t xml:space="preserve"> ASIGNACION DESEMPEÑO DIFICIL </t>
  </si>
  <si>
    <t xml:space="preserve"> REAJUSTE PERCAPITA BASE  (4,5%SOBRE EL 80%DEL ASIGNADO POR MES)</t>
  </si>
  <si>
    <t xml:space="preserve">Percapita base </t>
  </si>
  <si>
    <t>FACTOR</t>
  </si>
  <si>
    <t>POBLACION PERCAPITA</t>
  </si>
  <si>
    <t>ESTABLECIMIENTOS</t>
  </si>
  <si>
    <t>ASIGNACION POR COMPETENCIAS PROFESIONALES LEY 20.816</t>
  </si>
  <si>
    <t>CONDUCTORES DIFERENCIA POR CAMBIO DE NIVEL</t>
  </si>
  <si>
    <t>VANESSA SEPULVEDA VASQUEZ</t>
  </si>
  <si>
    <t>JEFE DE FINANZAS</t>
  </si>
  <si>
    <t>DISTRIBUCION PERCAPITA ASIGNACIONES Y LEYES POR ESTABLECIMIENTO MES DE FEBRERO 2023</t>
  </si>
  <si>
    <t>DISTRIBUCION PERCAPITA ASIGNACIONES Y LEYES POR ESTABLECIMIENTO MES DE MARZO 2023</t>
  </si>
  <si>
    <t xml:space="preserve">JEFE DE FINANZAS </t>
  </si>
  <si>
    <t>DISTRIBUCION PERCAPITA ASIGNACIONES Y LEYES POR ESTABLECIMIENTO MES DE ABRIL 2023</t>
  </si>
  <si>
    <t>DISTRIBUCION PERCAPITA ASIGNACIONES Y LEYES POR ESTABLECIMIENTO MES DE ENERO 2023</t>
  </si>
  <si>
    <t>DISTRIBUCION PERCAPITA ASIGNACIONES Y LEYES POR ESTABLECIMIENTO MES DE MAYO 2022</t>
  </si>
  <si>
    <t>DISTRIBUCION PERCAPITA ASIGNACIONES Y LEYES POR ESTABLECIMIENTO MES DE JUNIO 2022</t>
  </si>
  <si>
    <t>DISTRIBUCION PERCAPITA ASIGNACIONES Y LEYES POR ESTABLECIMIENTO MES DE JULIO 2022</t>
  </si>
  <si>
    <t>DISTRIBUCION PERCAPITA ASIGNACIONES Y LEYES POR ESTABLECIMIENTO MES DE SEPTIEMBRE 2023</t>
  </si>
  <si>
    <t>DISTRIBUCION PERCAPITA ASIGNACIONES Y LEYES POR ESTABLECIMIENTO MES DE AGOSTO 2023</t>
  </si>
  <si>
    <t>DISTRIBUCION PERCAPITA ASIGNACIONES Y LEYES POR ESTABLECIMIENTO MES DE OCTUBRE 2023</t>
  </si>
  <si>
    <t>DISTRIBUCION PERCAPITA ASIGNACIONES Y LEYES POR ESTABLECIMIENTO MES DE NOVIEMBRE 2023</t>
  </si>
  <si>
    <t>DISTRIBUCION PERCAPITA ASIGNACIONES Y LEYES POR ESTABLECIMIENTO MES DE DICIEMBRE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</si>
</sst>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000"/>
    <numFmt numFmtId="165" formatCode="_-&quot;$&quot;\ * #,##0_-;\-&quot;$&quot;\ * #,##0_-;_-&quot;$&quot;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9"/>
      <name val="Century Gothic"/>
      <family val="2"/>
    </font>
    <font>
      <b/>
      <sz val="14"/>
      <color theme="1"/>
      <name val="Century Gothic"/>
      <family val="2"/>
    </font>
    <font>
      <b/>
      <sz val="11"/>
      <color indexed="8"/>
      <name val="Century Gothic"/>
      <family val="2"/>
    </font>
    <font>
      <b/>
      <sz val="12"/>
      <name val="Century Gothic"/>
      <family val="2"/>
    </font>
    <font>
      <sz val="10"/>
      <color theme="1"/>
      <name val="Century Gothic"/>
      <family val="2"/>
    </font>
    <font>
      <b/>
      <sz val="8"/>
      <color indexed="8"/>
      <name val="Century Gothic"/>
      <family val="2"/>
    </font>
    <font>
      <b/>
      <sz val="9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</font>
    <font>
      <b/>
      <sz val="14"/>
      <name val="Century Gothic"/>
      <family val="2"/>
    </font>
    <font>
      <b/>
      <sz val="12"/>
      <color theme="1"/>
      <name val="Century Gothic"/>
      <family val="2"/>
    </font>
    <font>
      <b/>
      <sz val="7.5"/>
      <color indexed="8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5" fillId="2" borderId="5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3" fontId="2" fillId="0" borderId="0" xfId="0" applyNumberFormat="1" applyFont="1"/>
    <xf numFmtId="3" fontId="4" fillId="0" borderId="0" xfId="0" applyNumberFormat="1" applyFont="1"/>
    <xf numFmtId="3" fontId="8" fillId="3" borderId="13" xfId="0" applyNumberFormat="1" applyFont="1" applyFill="1" applyBorder="1"/>
    <xf numFmtId="3" fontId="9" fillId="2" borderId="13" xfId="1" applyNumberFormat="1" applyFont="1" applyFill="1" applyBorder="1" applyAlignment="1" applyProtection="1">
      <alignment horizontal="right"/>
    </xf>
    <xf numFmtId="0" fontId="2" fillId="4" borderId="13" xfId="0" applyFont="1" applyFill="1" applyBorder="1"/>
    <xf numFmtId="3" fontId="10" fillId="4" borderId="13" xfId="0" applyNumberFormat="1" applyFont="1" applyFill="1" applyBorder="1" applyAlignment="1">
      <alignment horizontal="right" vertical="top" wrapText="1"/>
    </xf>
    <xf numFmtId="0" fontId="10" fillId="4" borderId="13" xfId="0" applyFont="1" applyFill="1" applyBorder="1" applyAlignment="1">
      <alignment vertical="top" wrapText="1"/>
    </xf>
    <xf numFmtId="3" fontId="3" fillId="4" borderId="13" xfId="0" applyNumberFormat="1" applyFont="1" applyFill="1" applyBorder="1"/>
    <xf numFmtId="3" fontId="11" fillId="0" borderId="13" xfId="0" applyNumberFormat="1" applyFont="1" applyFill="1" applyBorder="1"/>
    <xf numFmtId="3" fontId="11" fillId="0" borderId="13" xfId="0" applyNumberFormat="1" applyFont="1" applyBorder="1"/>
    <xf numFmtId="3" fontId="11" fillId="5" borderId="13" xfId="0" applyNumberFormat="1" applyFont="1" applyFill="1" applyBorder="1"/>
    <xf numFmtId="164" fontId="5" fillId="0" borderId="13" xfId="0" applyNumberFormat="1" applyFont="1" applyBorder="1"/>
    <xf numFmtId="0" fontId="4" fillId="4" borderId="13" xfId="0" applyFont="1" applyFill="1" applyBorder="1" applyAlignment="1">
      <alignment vertical="top" wrapText="1"/>
    </xf>
    <xf numFmtId="0" fontId="15" fillId="0" borderId="0" xfId="0" applyFont="1"/>
    <xf numFmtId="165" fontId="2" fillId="0" borderId="0" xfId="2" applyNumberFormat="1" applyFont="1"/>
    <xf numFmtId="3" fontId="9" fillId="4" borderId="13" xfId="1" applyNumberFormat="1" applyFont="1" applyFill="1" applyBorder="1" applyAlignment="1" applyProtection="1">
      <alignment horizontal="right"/>
    </xf>
    <xf numFmtId="3" fontId="3" fillId="3" borderId="13" xfId="0" applyNumberFormat="1" applyFont="1" applyFill="1" applyBorder="1"/>
    <xf numFmtId="3" fontId="2" fillId="0" borderId="8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3" fontId="2" fillId="0" borderId="8" xfId="0" applyNumberFormat="1" applyFont="1" applyFill="1" applyBorder="1" applyAlignment="1">
      <alignment horizontal="center"/>
    </xf>
    <xf numFmtId="3" fontId="2" fillId="0" borderId="7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3" fontId="2" fillId="0" borderId="15" xfId="0" applyNumberFormat="1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7" fillId="0" borderId="0" xfId="0" applyFont="1" applyAlignment="1">
      <alignment horizontal="right"/>
    </xf>
    <xf numFmtId="0" fontId="12" fillId="4" borderId="19" xfId="0" applyFont="1" applyFill="1" applyBorder="1" applyAlignment="1" applyProtection="1">
      <alignment horizontal="center" vertical="center" wrapText="1"/>
    </xf>
    <xf numFmtId="0" fontId="12" fillId="4" borderId="18" xfId="0" applyFont="1" applyFill="1" applyBorder="1" applyAlignment="1" applyProtection="1">
      <alignment horizontal="center" vertical="center" wrapText="1"/>
    </xf>
    <xf numFmtId="3" fontId="2" fillId="0" borderId="11" xfId="0" applyNumberFormat="1" applyFont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6" fillId="4" borderId="19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 applyProtection="1">
      <alignment horizontal="center" vertical="center" wrapText="1"/>
    </xf>
    <xf numFmtId="0" fontId="18" fillId="4" borderId="19" xfId="0" applyFont="1" applyFill="1" applyBorder="1" applyAlignment="1" applyProtection="1">
      <alignment horizontal="center" vertical="center" wrapText="1"/>
    </xf>
    <xf numFmtId="0" fontId="18" fillId="4" borderId="18" xfId="0" applyFont="1" applyFill="1" applyBorder="1" applyAlignment="1" applyProtection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rgbClr val="FFFFFF"/>
      </a:lt1>
      <a:dk2>
        <a:srgbClr val="366092"/>
      </a:dk2>
      <a:lt2>
        <a:srgbClr val="FFFFFF"/>
      </a:lt2>
      <a:accent1>
        <a:srgbClr val="8064A2"/>
      </a:accent1>
      <a:accent2>
        <a:srgbClr val="800080"/>
      </a:accent2>
      <a:accent3>
        <a:srgbClr val="9BBB59"/>
      </a:accent3>
      <a:accent4>
        <a:srgbClr val="4BACC6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V30"/>
  <sheetViews>
    <sheetView topLeftCell="B1" workbookViewId="0">
      <selection activeCell="G13" sqref="G13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10.28515625" customWidth="1"/>
    <col min="4" max="4" width="7.140625" bestFit="1" customWidth="1"/>
    <col min="5" max="5" width="13.7109375" customWidth="1"/>
    <col min="6" max="6" width="15.42578125" customWidth="1"/>
    <col min="7" max="7" width="15.85546875" customWidth="1"/>
    <col min="8" max="8" width="13.5703125" customWidth="1"/>
    <col min="9" max="9" width="12.5703125" customWidth="1"/>
    <col min="10" max="10" width="14.85546875" customWidth="1"/>
    <col min="11" max="12" width="15.7109375" customWidth="1"/>
    <col min="17" max="17" width="10.42578125" customWidth="1"/>
    <col min="18" max="18" width="13.7109375" customWidth="1"/>
    <col min="19" max="19" width="12" customWidth="1"/>
    <col min="20" max="20" width="18" customWidth="1"/>
    <col min="22" max="22" width="20.28515625" bestFit="1" customWidth="1"/>
  </cols>
  <sheetData>
    <row r="2" spans="2:20" x14ac:dyDescent="0.25">
      <c r="B2" s="46" t="s">
        <v>44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2:20" x14ac:dyDescent="0.25"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2:20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2:20" x14ac:dyDescent="0.25">
      <c r="B5" s="47" t="s">
        <v>35</v>
      </c>
      <c r="C5" s="47" t="s">
        <v>34</v>
      </c>
      <c r="D5" s="49" t="s">
        <v>33</v>
      </c>
      <c r="E5" s="51" t="s">
        <v>32</v>
      </c>
      <c r="F5" s="43" t="s">
        <v>31</v>
      </c>
      <c r="G5" s="43" t="s">
        <v>30</v>
      </c>
      <c r="H5" s="43" t="s">
        <v>37</v>
      </c>
      <c r="I5" s="43" t="s">
        <v>29</v>
      </c>
      <c r="J5" s="43" t="s">
        <v>36</v>
      </c>
      <c r="K5" s="43" t="s">
        <v>28</v>
      </c>
      <c r="L5" s="43" t="s">
        <v>27</v>
      </c>
      <c r="M5" s="43" t="s">
        <v>26</v>
      </c>
      <c r="N5" s="43" t="s">
        <v>5</v>
      </c>
      <c r="O5" s="43" t="s">
        <v>25</v>
      </c>
      <c r="P5" s="43" t="s">
        <v>24</v>
      </c>
      <c r="Q5" s="43" t="s">
        <v>23</v>
      </c>
      <c r="R5" s="43" t="s">
        <v>22</v>
      </c>
      <c r="S5" s="43" t="s">
        <v>21</v>
      </c>
      <c r="T5" s="53" t="s">
        <v>20</v>
      </c>
    </row>
    <row r="6" spans="2:20" ht="35.25" customHeight="1" x14ac:dyDescent="0.25">
      <c r="B6" s="48"/>
      <c r="C6" s="48"/>
      <c r="D6" s="50"/>
      <c r="E6" s="52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53"/>
    </row>
    <row r="7" spans="2:20" ht="15.75" x14ac:dyDescent="0.3">
      <c r="B7" s="20" t="s">
        <v>19</v>
      </c>
      <c r="C7" s="13">
        <v>18147</v>
      </c>
      <c r="D7" s="19">
        <f t="shared" ref="D7:D13" si="0">C7/$C$13</f>
        <v>0.62179201644680482</v>
      </c>
      <c r="E7" s="18">
        <f>$E$13*D7</f>
        <v>256576684.21593282</v>
      </c>
      <c r="F7" s="18">
        <f>F13*D7</f>
        <v>0</v>
      </c>
      <c r="G7" s="18">
        <f>$G$13*D7</f>
        <v>12233101.933013534</v>
      </c>
      <c r="H7" s="18"/>
      <c r="I7" s="17"/>
      <c r="J7" s="17"/>
      <c r="K7" s="17"/>
      <c r="L7" s="17"/>
      <c r="M7" s="16"/>
      <c r="N7" s="16"/>
      <c r="O7" s="16"/>
      <c r="P7" s="16"/>
      <c r="Q7" s="16"/>
      <c r="R7" s="16"/>
      <c r="S7" s="16"/>
      <c r="T7" s="15">
        <f t="shared" ref="T7:T13" si="1">SUM(E7:S7)</f>
        <v>268809786.14894634</v>
      </c>
    </row>
    <row r="8" spans="2:20" ht="15.75" x14ac:dyDescent="0.3">
      <c r="B8" s="20" t="s">
        <v>18</v>
      </c>
      <c r="C8" s="13">
        <v>8208</v>
      </c>
      <c r="D8" s="19">
        <f t="shared" si="0"/>
        <v>0.28124036320027412</v>
      </c>
      <c r="E8" s="18">
        <f t="shared" ref="E8:E12" si="2">$E$13*D8</f>
        <v>116051216.40185027</v>
      </c>
      <c r="F8" s="18">
        <f>F13*D8</f>
        <v>0</v>
      </c>
      <c r="G8" s="18">
        <f t="shared" ref="G8:G11" si="3">$G$13*D8</f>
        <v>5533107.4373822175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si="1"/>
        <v>121584323.83923249</v>
      </c>
    </row>
    <row r="9" spans="2:20" ht="15.75" x14ac:dyDescent="0.3">
      <c r="B9" s="20" t="s">
        <v>17</v>
      </c>
      <c r="C9" s="13">
        <v>247</v>
      </c>
      <c r="D9" s="19">
        <f t="shared" si="0"/>
        <v>8.4632516703786187E-3</v>
      </c>
      <c r="E9" s="18">
        <f t="shared" si="2"/>
        <v>3492281.9750556792</v>
      </c>
      <c r="F9" s="18">
        <f>F13*D9</f>
        <v>0</v>
      </c>
      <c r="G9" s="18">
        <f t="shared" si="3"/>
        <v>166505.54788418708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si="1"/>
        <v>3658787.5229398664</v>
      </c>
    </row>
    <row r="10" spans="2:20" ht="15.75" x14ac:dyDescent="0.3">
      <c r="B10" s="20" t="s">
        <v>16</v>
      </c>
      <c r="C10" s="13">
        <v>660</v>
      </c>
      <c r="D10" s="19">
        <f t="shared" si="0"/>
        <v>2.2614356690080519E-2</v>
      </c>
      <c r="E10" s="18">
        <f t="shared" si="2"/>
        <v>9331603.6580435149</v>
      </c>
      <c r="F10" s="18">
        <f>F13*D10</f>
        <v>0</v>
      </c>
      <c r="G10" s="18">
        <f t="shared" si="3"/>
        <v>444913.60973102617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si="1"/>
        <v>9776517.2677745409</v>
      </c>
    </row>
    <row r="11" spans="2:20" ht="15.75" x14ac:dyDescent="0.3">
      <c r="B11" s="20" t="s">
        <v>15</v>
      </c>
      <c r="C11" s="13">
        <v>994</v>
      </c>
      <c r="D11" s="19">
        <f t="shared" si="0"/>
        <v>3.4058591742333388E-2</v>
      </c>
      <c r="E11" s="18">
        <f t="shared" si="2"/>
        <v>14053960.660750385</v>
      </c>
      <c r="F11" s="18">
        <f>F13*D11</f>
        <v>0</v>
      </c>
      <c r="G11" s="18">
        <f t="shared" si="3"/>
        <v>670066.86071612127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si="1"/>
        <v>14724027.521466507</v>
      </c>
    </row>
    <row r="12" spans="2:20" ht="15.75" x14ac:dyDescent="0.3">
      <c r="B12" s="20" t="s">
        <v>14</v>
      </c>
      <c r="C12" s="13">
        <v>929</v>
      </c>
      <c r="D12" s="19">
        <f t="shared" si="0"/>
        <v>3.1831420250128493E-2</v>
      </c>
      <c r="E12" s="18">
        <f t="shared" si="2"/>
        <v>13134939.088367313</v>
      </c>
      <c r="F12" s="18">
        <f>F13*D12</f>
        <v>0</v>
      </c>
      <c r="G12" s="18">
        <f>$G$13*D12-1</f>
        <v>626248.61127291422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si="1"/>
        <v>13761187.699640227</v>
      </c>
    </row>
    <row r="13" spans="2:20" ht="18.75" x14ac:dyDescent="0.3">
      <c r="B13" s="14" t="s">
        <v>13</v>
      </c>
      <c r="C13" s="13">
        <v>29185</v>
      </c>
      <c r="D13" s="12">
        <f t="shared" si="0"/>
        <v>1</v>
      </c>
      <c r="E13" s="23">
        <v>412640686</v>
      </c>
      <c r="F13" s="11">
        <v>0</v>
      </c>
      <c r="G13" s="23">
        <v>19673945</v>
      </c>
      <c r="H13" s="23">
        <v>1234403</v>
      </c>
      <c r="I13" s="23">
        <v>0</v>
      </c>
      <c r="J13" s="23">
        <v>3165857</v>
      </c>
      <c r="K13" s="23">
        <v>0</v>
      </c>
      <c r="L13" s="23">
        <v>-2870075</v>
      </c>
      <c r="M13" s="23">
        <v>82568</v>
      </c>
      <c r="N13" s="23">
        <v>1418485</v>
      </c>
      <c r="O13" s="23">
        <v>1539996</v>
      </c>
      <c r="P13" s="11">
        <v>0</v>
      </c>
      <c r="Q13" s="11">
        <v>2519910</v>
      </c>
      <c r="R13" s="11">
        <v>0</v>
      </c>
      <c r="S13" s="11">
        <v>0</v>
      </c>
      <c r="T13" s="10">
        <f t="shared" si="1"/>
        <v>439405775</v>
      </c>
    </row>
    <row r="14" spans="2:20" ht="16.5" x14ac:dyDescent="0.3">
      <c r="B14" s="1"/>
      <c r="C14" s="8"/>
      <c r="D14" s="1"/>
      <c r="E14" s="8"/>
      <c r="F14" s="8"/>
      <c r="G14" s="8"/>
      <c r="H14" s="8"/>
      <c r="I14" s="8"/>
      <c r="J14" s="8"/>
      <c r="K14" s="45"/>
      <c r="L14" s="45"/>
      <c r="M14" s="8"/>
      <c r="N14" s="8"/>
      <c r="O14" s="8"/>
      <c r="P14" s="8"/>
      <c r="Q14" s="8"/>
      <c r="R14" s="1"/>
      <c r="S14" s="1"/>
      <c r="T14" s="1"/>
    </row>
    <row r="15" spans="2:20" ht="16.5" x14ac:dyDescent="0.3">
      <c r="B15" s="42"/>
      <c r="C15" s="42"/>
      <c r="D15" s="42"/>
      <c r="E15" s="9"/>
      <c r="F15" s="9"/>
      <c r="G15" s="1"/>
      <c r="H15" s="1"/>
      <c r="I15" s="1"/>
      <c r="J15" s="1"/>
      <c r="K15" s="1"/>
    </row>
    <row r="16" spans="2:20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5:22" ht="16.5" x14ac:dyDescent="0.3">
      <c r="E17" s="7" t="s">
        <v>12</v>
      </c>
      <c r="F17" s="6"/>
      <c r="G17" s="40">
        <f>+E13</f>
        <v>412640686</v>
      </c>
      <c r="H17" s="41"/>
      <c r="L17" s="1"/>
      <c r="M17" s="1"/>
      <c r="N17" s="1"/>
      <c r="O17" s="1"/>
      <c r="P17" s="1"/>
      <c r="Q17" s="1"/>
      <c r="R17" s="1"/>
      <c r="S17" s="1"/>
      <c r="T17" s="1"/>
    </row>
    <row r="18" spans="5:22" ht="16.5" x14ac:dyDescent="0.3">
      <c r="E18" s="5" t="s">
        <v>11</v>
      </c>
      <c r="F18" s="4"/>
      <c r="G18" s="33">
        <f>+G13</f>
        <v>19673945</v>
      </c>
      <c r="H18" s="34"/>
      <c r="L18" s="1"/>
      <c r="M18" s="1"/>
      <c r="N18" s="1"/>
      <c r="O18" s="1"/>
      <c r="P18" s="1"/>
      <c r="Q18" s="1"/>
      <c r="R18" s="1"/>
      <c r="S18" s="1"/>
    </row>
    <row r="19" spans="5:22" ht="16.5" x14ac:dyDescent="0.3">
      <c r="E19" s="5" t="s">
        <v>10</v>
      </c>
      <c r="F19" s="4"/>
      <c r="G19" s="33">
        <f>+I13</f>
        <v>0</v>
      </c>
      <c r="H19" s="34"/>
      <c r="L19" s="1"/>
      <c r="M19" s="1"/>
      <c r="N19" s="1"/>
      <c r="O19" s="1"/>
      <c r="P19" s="1"/>
      <c r="Q19" s="1"/>
      <c r="R19" s="1"/>
      <c r="S19" s="1"/>
      <c r="T19" s="1"/>
    </row>
    <row r="20" spans="5:22" ht="16.5" x14ac:dyDescent="0.3">
      <c r="E20" s="5" t="s">
        <v>9</v>
      </c>
      <c r="F20" s="4"/>
      <c r="G20" s="35">
        <f>+H13</f>
        <v>1234403</v>
      </c>
      <c r="H20" s="36"/>
      <c r="L20" s="1"/>
      <c r="M20" s="1"/>
      <c r="N20" s="1"/>
      <c r="O20" s="1"/>
      <c r="P20" s="1"/>
      <c r="Q20" s="1"/>
      <c r="R20" s="1"/>
      <c r="S20" s="1"/>
      <c r="T20" s="1"/>
      <c r="V20" s="22"/>
    </row>
    <row r="21" spans="5:22" ht="16.5" x14ac:dyDescent="0.3">
      <c r="E21" s="5" t="s">
        <v>8</v>
      </c>
      <c r="F21" s="4"/>
      <c r="G21" s="33">
        <f>+L13</f>
        <v>-2870075</v>
      </c>
      <c r="H21" s="34"/>
      <c r="L21" s="1"/>
      <c r="M21" s="1"/>
      <c r="N21" s="1"/>
      <c r="O21" s="1"/>
      <c r="P21" s="1"/>
      <c r="Q21" s="1"/>
      <c r="R21" s="1"/>
      <c r="S21" s="1"/>
      <c r="T21" s="1"/>
    </row>
    <row r="22" spans="5:22" ht="16.5" x14ac:dyDescent="0.3">
      <c r="E22" s="5" t="s">
        <v>36</v>
      </c>
      <c r="F22" s="4"/>
      <c r="G22" s="35">
        <f>+J13</f>
        <v>3165857</v>
      </c>
      <c r="H22" s="36"/>
      <c r="L22" s="1"/>
      <c r="M22" s="1"/>
      <c r="N22" s="1"/>
      <c r="O22" s="1"/>
      <c r="P22" s="1"/>
      <c r="Q22" s="1"/>
      <c r="R22" s="1"/>
      <c r="S22" s="1"/>
      <c r="T22" s="1"/>
    </row>
    <row r="23" spans="5:22" ht="16.5" x14ac:dyDescent="0.3">
      <c r="E23" s="5" t="s">
        <v>7</v>
      </c>
      <c r="F23" s="4"/>
      <c r="G23" s="33">
        <f>P11</f>
        <v>0</v>
      </c>
      <c r="H23" s="34"/>
      <c r="L23" s="1"/>
      <c r="M23" s="1"/>
      <c r="N23" s="1"/>
      <c r="O23" s="1"/>
      <c r="P23" s="1"/>
      <c r="Q23" s="1"/>
      <c r="R23" s="1"/>
      <c r="S23" s="1"/>
      <c r="T23" s="1"/>
    </row>
    <row r="24" spans="5:22" ht="16.5" x14ac:dyDescent="0.3">
      <c r="E24" s="5" t="s">
        <v>6</v>
      </c>
      <c r="F24" s="4"/>
      <c r="G24" s="33">
        <f>+M13</f>
        <v>82568</v>
      </c>
      <c r="H24" s="34"/>
      <c r="L24" s="1"/>
      <c r="M24" s="1"/>
      <c r="N24" s="1"/>
      <c r="O24" s="1"/>
      <c r="P24" s="1"/>
      <c r="Q24" s="1"/>
      <c r="R24" s="1"/>
      <c r="S24" s="1"/>
      <c r="T24" s="1"/>
    </row>
    <row r="25" spans="5:22" ht="16.5" x14ac:dyDescent="0.3">
      <c r="E25" s="5" t="s">
        <v>5</v>
      </c>
      <c r="F25" s="4"/>
      <c r="G25" s="35">
        <f>+N13</f>
        <v>1418485</v>
      </c>
      <c r="H25" s="36"/>
      <c r="L25" s="1"/>
      <c r="M25" s="1"/>
      <c r="N25" s="1"/>
      <c r="O25" s="1"/>
      <c r="P25" s="1"/>
      <c r="Q25" s="1"/>
      <c r="R25" s="1"/>
      <c r="S25" s="1"/>
      <c r="T25" s="1"/>
    </row>
    <row r="26" spans="5:22" ht="16.5" x14ac:dyDescent="0.3">
      <c r="E26" s="5" t="s">
        <v>4</v>
      </c>
      <c r="F26" s="4"/>
      <c r="G26" s="35">
        <f>+O13</f>
        <v>1539996</v>
      </c>
      <c r="H26" s="37"/>
      <c r="L26" s="1"/>
      <c r="M26" s="1"/>
      <c r="N26" s="1"/>
      <c r="O26" s="38" t="s">
        <v>38</v>
      </c>
      <c r="P26" s="38"/>
      <c r="Q26" s="38"/>
      <c r="R26" s="38"/>
    </row>
    <row r="27" spans="5:22" ht="16.5" customHeight="1" x14ac:dyDescent="0.3">
      <c r="E27" s="5" t="s">
        <v>3</v>
      </c>
      <c r="F27" s="4"/>
      <c r="G27" s="35">
        <f>+Q13</f>
        <v>2519910</v>
      </c>
      <c r="H27" s="37"/>
      <c r="L27" s="1"/>
      <c r="M27" s="1"/>
      <c r="N27" s="1"/>
      <c r="O27" s="39" t="s">
        <v>39</v>
      </c>
      <c r="P27" s="39"/>
      <c r="Q27" s="39"/>
      <c r="R27" s="39"/>
    </row>
    <row r="28" spans="5:22" ht="16.5" x14ac:dyDescent="0.3">
      <c r="E28" s="5" t="s">
        <v>2</v>
      </c>
      <c r="F28" s="4"/>
      <c r="G28" s="25">
        <v>0</v>
      </c>
      <c r="H28" s="26"/>
      <c r="L28" s="1"/>
      <c r="M28" s="1"/>
      <c r="N28" s="1"/>
      <c r="O28" s="1"/>
      <c r="P28" s="1"/>
      <c r="Q28" s="1"/>
    </row>
    <row r="29" spans="5:22" ht="17.25" thickBot="1" x14ac:dyDescent="0.35">
      <c r="E29" s="3" t="s">
        <v>1</v>
      </c>
      <c r="F29" s="2"/>
      <c r="G29" s="27">
        <v>0</v>
      </c>
      <c r="H29" s="28"/>
      <c r="L29" s="1"/>
      <c r="M29" s="1"/>
      <c r="N29" s="1"/>
      <c r="O29" s="1"/>
      <c r="P29" s="1"/>
      <c r="Q29" s="1"/>
    </row>
    <row r="30" spans="5:22" ht="17.25" thickBot="1" x14ac:dyDescent="0.35">
      <c r="E30" s="29" t="s">
        <v>0</v>
      </c>
      <c r="F30" s="30"/>
      <c r="G30" s="31">
        <f>SUM(G17:H29)</f>
        <v>439405775</v>
      </c>
      <c r="H30" s="32"/>
      <c r="L30" s="1"/>
      <c r="M30" s="1"/>
      <c r="N30" s="1"/>
      <c r="O30" s="1"/>
      <c r="P30" s="1"/>
      <c r="Q30" s="1"/>
      <c r="R30" s="1"/>
      <c r="S30" s="1"/>
      <c r="T30" s="1"/>
    </row>
  </sheetData>
  <mergeCells count="39">
    <mergeCell ref="B2:T3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Q5:Q6"/>
    <mergeCell ref="R5:R6"/>
    <mergeCell ref="S5:S6"/>
    <mergeCell ref="T5:T6"/>
    <mergeCell ref="O5:O6"/>
    <mergeCell ref="P5:P6"/>
    <mergeCell ref="B15:D15"/>
    <mergeCell ref="K5:K6"/>
    <mergeCell ref="L5:L6"/>
    <mergeCell ref="M5:M6"/>
    <mergeCell ref="N5:N6"/>
    <mergeCell ref="K14:L14"/>
    <mergeCell ref="O26:R26"/>
    <mergeCell ref="G27:H27"/>
    <mergeCell ref="O27:R27"/>
    <mergeCell ref="G17:H17"/>
    <mergeCell ref="G18:H18"/>
    <mergeCell ref="G19:H19"/>
    <mergeCell ref="G20:H20"/>
    <mergeCell ref="G21:H21"/>
    <mergeCell ref="G22:H22"/>
    <mergeCell ref="G28:H28"/>
    <mergeCell ref="G29:H29"/>
    <mergeCell ref="E30:F30"/>
    <mergeCell ref="G30:H30"/>
    <mergeCell ref="G23:H23"/>
    <mergeCell ref="G24:H24"/>
    <mergeCell ref="G25:H25"/>
    <mergeCell ref="G26:H26"/>
  </mergeCells>
  <pageMargins left="0.7" right="0.7" top="0.75" bottom="0.75" header="0.3" footer="0.3"/>
  <pageSetup paperSize="258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V30"/>
  <sheetViews>
    <sheetView topLeftCell="B1" workbookViewId="0">
      <selection activeCell="L21" sqref="L21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10.28515625" customWidth="1"/>
    <col min="4" max="4" width="7.140625" bestFit="1" customWidth="1"/>
    <col min="5" max="5" width="13.7109375" customWidth="1"/>
    <col min="6" max="6" width="15.42578125" customWidth="1"/>
    <col min="7" max="7" width="15.85546875" customWidth="1"/>
    <col min="8" max="8" width="13.5703125" customWidth="1"/>
    <col min="9" max="9" width="12.5703125" customWidth="1"/>
    <col min="10" max="10" width="14.85546875" customWidth="1"/>
    <col min="11" max="12" width="15.7109375" customWidth="1"/>
    <col min="17" max="17" width="10.42578125" customWidth="1"/>
    <col min="18" max="18" width="13.7109375" customWidth="1"/>
    <col min="19" max="19" width="12" customWidth="1"/>
    <col min="20" max="20" width="18" customWidth="1"/>
    <col min="22" max="22" width="20.28515625" bestFit="1" customWidth="1"/>
  </cols>
  <sheetData>
    <row r="2" spans="2:20" x14ac:dyDescent="0.25">
      <c r="B2" s="46" t="s">
        <v>40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2:20" x14ac:dyDescent="0.25"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2:20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2:20" x14ac:dyDescent="0.25">
      <c r="B5" s="47" t="s">
        <v>35</v>
      </c>
      <c r="C5" s="47" t="s">
        <v>34</v>
      </c>
      <c r="D5" s="49" t="s">
        <v>33</v>
      </c>
      <c r="E5" s="51" t="s">
        <v>32</v>
      </c>
      <c r="F5" s="43" t="s">
        <v>31</v>
      </c>
      <c r="G5" s="43" t="s">
        <v>30</v>
      </c>
      <c r="H5" s="43" t="s">
        <v>37</v>
      </c>
      <c r="I5" s="43" t="s">
        <v>29</v>
      </c>
      <c r="J5" s="43" t="s">
        <v>36</v>
      </c>
      <c r="K5" s="43" t="s">
        <v>28</v>
      </c>
      <c r="L5" s="43" t="s">
        <v>27</v>
      </c>
      <c r="M5" s="43" t="s">
        <v>26</v>
      </c>
      <c r="N5" s="43" t="s">
        <v>5</v>
      </c>
      <c r="O5" s="43" t="s">
        <v>25</v>
      </c>
      <c r="P5" s="43" t="s">
        <v>24</v>
      </c>
      <c r="Q5" s="43" t="s">
        <v>23</v>
      </c>
      <c r="R5" s="43" t="s">
        <v>22</v>
      </c>
      <c r="S5" s="43" t="s">
        <v>21</v>
      </c>
      <c r="T5" s="53" t="s">
        <v>20</v>
      </c>
    </row>
    <row r="6" spans="2:20" ht="35.25" customHeight="1" x14ac:dyDescent="0.25">
      <c r="B6" s="48"/>
      <c r="C6" s="48"/>
      <c r="D6" s="50"/>
      <c r="E6" s="52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53"/>
    </row>
    <row r="7" spans="2:20" ht="15.75" x14ac:dyDescent="0.3">
      <c r="B7" s="20" t="s">
        <v>19</v>
      </c>
      <c r="C7" s="13">
        <v>18147</v>
      </c>
      <c r="D7" s="19">
        <f t="shared" ref="D7:D13" si="0">C7/$C$13</f>
        <v>0.62179201644680482</v>
      </c>
      <c r="E7" s="18">
        <f>$E$13*D7</f>
        <v>256576684.21593282</v>
      </c>
      <c r="F7" s="18">
        <f>F13*D7</f>
        <v>0</v>
      </c>
      <c r="G7" s="18">
        <f>$G$13*D7</f>
        <v>12233101.933013534</v>
      </c>
      <c r="H7" s="18"/>
      <c r="I7" s="17"/>
      <c r="J7" s="17"/>
      <c r="K7" s="17"/>
      <c r="L7" s="17"/>
      <c r="M7" s="16"/>
      <c r="N7" s="16"/>
      <c r="O7" s="16"/>
      <c r="P7" s="16"/>
      <c r="Q7" s="16"/>
      <c r="R7" s="16"/>
      <c r="S7" s="16"/>
      <c r="T7" s="15">
        <f t="shared" ref="T7:T13" si="1">SUM(E7:S7)</f>
        <v>268809786.14894634</v>
      </c>
    </row>
    <row r="8" spans="2:20" ht="15.75" x14ac:dyDescent="0.3">
      <c r="B8" s="20" t="s">
        <v>18</v>
      </c>
      <c r="C8" s="13">
        <v>8208</v>
      </c>
      <c r="D8" s="19">
        <f t="shared" si="0"/>
        <v>0.28124036320027412</v>
      </c>
      <c r="E8" s="18">
        <f t="shared" ref="E8:E12" si="2">$E$13*D8</f>
        <v>116051216.40185027</v>
      </c>
      <c r="F8" s="18">
        <f>F13*D8</f>
        <v>0</v>
      </c>
      <c r="G8" s="18">
        <f t="shared" ref="G8:G12" si="3">$G$13*D8</f>
        <v>5533107.4373822175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si="1"/>
        <v>121584323.83923249</v>
      </c>
    </row>
    <row r="9" spans="2:20" ht="15.75" x14ac:dyDescent="0.3">
      <c r="B9" s="20" t="s">
        <v>17</v>
      </c>
      <c r="C9" s="13">
        <v>247</v>
      </c>
      <c r="D9" s="19">
        <f t="shared" si="0"/>
        <v>8.4632516703786187E-3</v>
      </c>
      <c r="E9" s="18">
        <f t="shared" si="2"/>
        <v>3492281.9750556792</v>
      </c>
      <c r="F9" s="18">
        <f>F13*D9</f>
        <v>0</v>
      </c>
      <c r="G9" s="18">
        <f t="shared" si="3"/>
        <v>166505.54788418708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si="1"/>
        <v>3658787.5229398664</v>
      </c>
    </row>
    <row r="10" spans="2:20" ht="15.75" x14ac:dyDescent="0.3">
      <c r="B10" s="20" t="s">
        <v>16</v>
      </c>
      <c r="C10" s="13">
        <v>660</v>
      </c>
      <c r="D10" s="19">
        <f t="shared" si="0"/>
        <v>2.2614356690080519E-2</v>
      </c>
      <c r="E10" s="18">
        <f t="shared" si="2"/>
        <v>9331603.6580435149</v>
      </c>
      <c r="F10" s="18">
        <f>F13*D10</f>
        <v>0</v>
      </c>
      <c r="G10" s="18">
        <f t="shared" si="3"/>
        <v>444913.60973102617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si="1"/>
        <v>9776517.2677745409</v>
      </c>
    </row>
    <row r="11" spans="2:20" ht="15.75" x14ac:dyDescent="0.3">
      <c r="B11" s="20" t="s">
        <v>15</v>
      </c>
      <c r="C11" s="13">
        <v>994</v>
      </c>
      <c r="D11" s="19">
        <f t="shared" si="0"/>
        <v>3.4058591742333388E-2</v>
      </c>
      <c r="E11" s="18">
        <f t="shared" si="2"/>
        <v>14053960.660750385</v>
      </c>
      <c r="F11" s="18">
        <f>F13*D11</f>
        <v>0</v>
      </c>
      <c r="G11" s="18">
        <f t="shared" si="3"/>
        <v>670066.86071612127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si="1"/>
        <v>14724027.521466507</v>
      </c>
    </row>
    <row r="12" spans="2:20" ht="15.75" x14ac:dyDescent="0.3">
      <c r="B12" s="20" t="s">
        <v>14</v>
      </c>
      <c r="C12" s="13">
        <v>929</v>
      </c>
      <c r="D12" s="19">
        <f t="shared" si="0"/>
        <v>3.1831420250128493E-2</v>
      </c>
      <c r="E12" s="18">
        <f t="shared" si="2"/>
        <v>13134939.088367313</v>
      </c>
      <c r="F12" s="18">
        <f>F13*D12</f>
        <v>0</v>
      </c>
      <c r="G12" s="18">
        <f t="shared" si="3"/>
        <v>626249.61127291422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si="1"/>
        <v>13761188.699640227</v>
      </c>
    </row>
    <row r="13" spans="2:20" ht="18.75" x14ac:dyDescent="0.3">
      <c r="B13" s="14" t="s">
        <v>13</v>
      </c>
      <c r="C13" s="13">
        <v>29185</v>
      </c>
      <c r="D13" s="12">
        <f t="shared" si="0"/>
        <v>1</v>
      </c>
      <c r="E13" s="23">
        <v>412640686</v>
      </c>
      <c r="F13" s="11">
        <v>0</v>
      </c>
      <c r="G13" s="23">
        <v>19673945</v>
      </c>
      <c r="H13" s="23">
        <v>1234403</v>
      </c>
      <c r="I13" s="23">
        <v>0</v>
      </c>
      <c r="J13" s="23">
        <v>0</v>
      </c>
      <c r="K13" s="23">
        <v>0</v>
      </c>
      <c r="L13" s="23">
        <v>-2870075</v>
      </c>
      <c r="M13" s="23">
        <v>82568</v>
      </c>
      <c r="N13" s="23">
        <v>1418485</v>
      </c>
      <c r="O13" s="23">
        <v>1539996</v>
      </c>
      <c r="P13" s="11">
        <v>0</v>
      </c>
      <c r="Q13" s="11">
        <v>2519910</v>
      </c>
      <c r="R13" s="11">
        <v>0</v>
      </c>
      <c r="S13" s="11">
        <v>0</v>
      </c>
      <c r="T13" s="10">
        <f t="shared" si="1"/>
        <v>436239918</v>
      </c>
    </row>
    <row r="14" spans="2:20" ht="16.5" x14ac:dyDescent="0.3">
      <c r="B14" s="1"/>
      <c r="C14" s="8"/>
      <c r="D14" s="1"/>
      <c r="E14" s="8"/>
      <c r="F14" s="8"/>
      <c r="G14" s="8"/>
      <c r="H14" s="8"/>
      <c r="I14" s="8"/>
      <c r="J14" s="8"/>
      <c r="K14" s="45"/>
      <c r="L14" s="45"/>
      <c r="M14" s="8"/>
      <c r="N14" s="8"/>
      <c r="O14" s="8"/>
      <c r="P14" s="8"/>
      <c r="Q14" s="8"/>
      <c r="R14" s="1"/>
      <c r="S14" s="1"/>
      <c r="T14" s="1"/>
    </row>
    <row r="15" spans="2:20" ht="16.5" x14ac:dyDescent="0.3">
      <c r="B15" s="42"/>
      <c r="C15" s="42"/>
      <c r="D15" s="42"/>
      <c r="E15" s="9"/>
      <c r="F15" s="9"/>
      <c r="G15" s="1"/>
      <c r="H15" s="1"/>
      <c r="I15" s="1"/>
      <c r="J15" s="1"/>
      <c r="K15" s="1"/>
    </row>
    <row r="16" spans="2:20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5:22" ht="16.5" x14ac:dyDescent="0.3">
      <c r="E17" s="7" t="s">
        <v>12</v>
      </c>
      <c r="F17" s="6"/>
      <c r="G17" s="40">
        <f>+E13</f>
        <v>412640686</v>
      </c>
      <c r="H17" s="41"/>
      <c r="L17" s="1"/>
      <c r="M17" s="1"/>
      <c r="N17" s="1"/>
      <c r="O17" s="1"/>
      <c r="P17" s="1"/>
      <c r="Q17" s="1"/>
      <c r="R17" s="1"/>
      <c r="S17" s="1"/>
      <c r="T17" s="1"/>
    </row>
    <row r="18" spans="5:22" ht="16.5" x14ac:dyDescent="0.3">
      <c r="E18" s="5" t="s">
        <v>11</v>
      </c>
      <c r="F18" s="4"/>
      <c r="G18" s="33">
        <f>+G13</f>
        <v>19673945</v>
      </c>
      <c r="H18" s="34"/>
      <c r="L18" s="1"/>
      <c r="M18" s="1"/>
      <c r="N18" s="1"/>
      <c r="O18" s="1"/>
      <c r="P18" s="1"/>
      <c r="Q18" s="1"/>
      <c r="R18" s="1"/>
      <c r="S18" s="1"/>
    </row>
    <row r="19" spans="5:22" ht="16.5" x14ac:dyDescent="0.3">
      <c r="E19" s="5" t="s">
        <v>10</v>
      </c>
      <c r="F19" s="4"/>
      <c r="G19" s="33">
        <f>+I13</f>
        <v>0</v>
      </c>
      <c r="H19" s="34"/>
      <c r="L19" s="1"/>
      <c r="M19" s="1"/>
      <c r="N19" s="1"/>
      <c r="O19" s="1"/>
      <c r="P19" s="1"/>
      <c r="Q19" s="1"/>
      <c r="R19" s="1"/>
      <c r="S19" s="1"/>
      <c r="T19" s="1"/>
    </row>
    <row r="20" spans="5:22" ht="16.5" x14ac:dyDescent="0.3">
      <c r="E20" s="5" t="s">
        <v>9</v>
      </c>
      <c r="F20" s="4"/>
      <c r="G20" s="35">
        <f>+H13</f>
        <v>1234403</v>
      </c>
      <c r="H20" s="36"/>
      <c r="L20" s="1"/>
      <c r="M20" s="1"/>
      <c r="N20" s="1"/>
      <c r="O20" s="1"/>
      <c r="P20" s="1"/>
      <c r="Q20" s="1"/>
      <c r="R20" s="1"/>
      <c r="S20" s="1"/>
      <c r="T20" s="1"/>
      <c r="V20" s="22"/>
    </row>
    <row r="21" spans="5:22" ht="16.5" x14ac:dyDescent="0.3">
      <c r="E21" s="5" t="s">
        <v>8</v>
      </c>
      <c r="F21" s="4"/>
      <c r="G21" s="33">
        <f>+L13</f>
        <v>-2870075</v>
      </c>
      <c r="H21" s="34"/>
      <c r="L21" s="1"/>
      <c r="M21" s="1"/>
      <c r="N21" s="1"/>
      <c r="O21" s="1"/>
      <c r="P21" s="1"/>
      <c r="Q21" s="1"/>
      <c r="R21" s="1"/>
      <c r="S21" s="1"/>
      <c r="T21" s="1"/>
    </row>
    <row r="22" spans="5:22" ht="16.5" x14ac:dyDescent="0.3">
      <c r="E22" s="5" t="s">
        <v>36</v>
      </c>
      <c r="F22" s="4"/>
      <c r="G22" s="35">
        <f>+J13</f>
        <v>0</v>
      </c>
      <c r="H22" s="36"/>
      <c r="L22" s="1"/>
      <c r="M22" s="1"/>
      <c r="N22" s="1"/>
      <c r="O22" s="1"/>
      <c r="P22" s="1"/>
      <c r="Q22" s="1"/>
      <c r="R22" s="1"/>
      <c r="S22" s="1"/>
      <c r="T22" s="1"/>
    </row>
    <row r="23" spans="5:22" ht="16.5" x14ac:dyDescent="0.3">
      <c r="E23" s="5" t="s">
        <v>7</v>
      </c>
      <c r="F23" s="4"/>
      <c r="G23" s="33">
        <f>P11</f>
        <v>0</v>
      </c>
      <c r="H23" s="34"/>
      <c r="L23" s="1"/>
      <c r="M23" s="1"/>
      <c r="N23" s="1"/>
      <c r="O23" s="1"/>
      <c r="P23" s="1"/>
      <c r="Q23" s="1"/>
      <c r="R23" s="1"/>
      <c r="S23" s="1"/>
      <c r="T23" s="1"/>
    </row>
    <row r="24" spans="5:22" ht="16.5" x14ac:dyDescent="0.3">
      <c r="E24" s="5" t="s">
        <v>6</v>
      </c>
      <c r="F24" s="4"/>
      <c r="G24" s="33">
        <f>+M13</f>
        <v>82568</v>
      </c>
      <c r="H24" s="34"/>
      <c r="L24" s="1"/>
      <c r="M24" s="1"/>
      <c r="N24" s="1"/>
      <c r="O24" s="1"/>
      <c r="P24" s="1"/>
      <c r="Q24" s="1"/>
      <c r="R24" s="1"/>
      <c r="S24" s="1"/>
      <c r="T24" s="1"/>
    </row>
    <row r="25" spans="5:22" ht="16.5" x14ac:dyDescent="0.3">
      <c r="E25" s="5" t="s">
        <v>5</v>
      </c>
      <c r="F25" s="4"/>
      <c r="G25" s="35">
        <f>+N13</f>
        <v>1418485</v>
      </c>
      <c r="H25" s="36"/>
      <c r="L25" s="1"/>
      <c r="M25" s="1"/>
      <c r="N25" s="1"/>
      <c r="O25" s="1"/>
      <c r="P25" s="1"/>
      <c r="Q25" s="1"/>
      <c r="R25" s="1"/>
      <c r="S25" s="1"/>
      <c r="T25" s="1"/>
    </row>
    <row r="26" spans="5:22" ht="16.5" x14ac:dyDescent="0.3">
      <c r="E26" s="5" t="s">
        <v>4</v>
      </c>
      <c r="F26" s="4"/>
      <c r="G26" s="35">
        <f>+O13</f>
        <v>1539996</v>
      </c>
      <c r="H26" s="37"/>
      <c r="L26" s="1"/>
      <c r="M26" s="1"/>
      <c r="N26" s="1"/>
      <c r="O26" s="38" t="s">
        <v>38</v>
      </c>
      <c r="P26" s="38"/>
      <c r="Q26" s="38"/>
      <c r="R26" s="38"/>
    </row>
    <row r="27" spans="5:22" ht="16.5" customHeight="1" x14ac:dyDescent="0.3">
      <c r="E27" s="5" t="s">
        <v>3</v>
      </c>
      <c r="F27" s="4"/>
      <c r="G27" s="35">
        <f>+Q13</f>
        <v>2519910</v>
      </c>
      <c r="H27" s="37"/>
      <c r="L27" s="1"/>
      <c r="M27" s="1"/>
      <c r="N27" s="1"/>
      <c r="O27" s="39" t="s">
        <v>39</v>
      </c>
      <c r="P27" s="39"/>
      <c r="Q27" s="39"/>
      <c r="R27" s="39"/>
    </row>
    <row r="28" spans="5:22" ht="16.5" x14ac:dyDescent="0.3">
      <c r="E28" s="5" t="s">
        <v>2</v>
      </c>
      <c r="F28" s="4"/>
      <c r="G28" s="25">
        <v>0</v>
      </c>
      <c r="H28" s="26"/>
      <c r="L28" s="1"/>
      <c r="M28" s="1"/>
      <c r="N28" s="1"/>
      <c r="O28" s="1"/>
      <c r="P28" s="1"/>
      <c r="Q28" s="1"/>
    </row>
    <row r="29" spans="5:22" ht="17.25" thickBot="1" x14ac:dyDescent="0.35">
      <c r="E29" s="3" t="s">
        <v>1</v>
      </c>
      <c r="F29" s="2"/>
      <c r="G29" s="27">
        <v>0</v>
      </c>
      <c r="H29" s="28"/>
      <c r="L29" s="1"/>
      <c r="M29" s="1"/>
      <c r="N29" s="1"/>
      <c r="O29" s="1"/>
      <c r="P29" s="1"/>
      <c r="Q29" s="1"/>
    </row>
    <row r="30" spans="5:22" ht="17.25" thickBot="1" x14ac:dyDescent="0.35">
      <c r="E30" s="29" t="s">
        <v>0</v>
      </c>
      <c r="F30" s="30"/>
      <c r="G30" s="31">
        <f>SUM(G17:H29)</f>
        <v>436239918</v>
      </c>
      <c r="H30" s="32"/>
      <c r="L30" s="1"/>
      <c r="M30" s="1"/>
      <c r="N30" s="1"/>
      <c r="O30" s="1"/>
      <c r="P30" s="1"/>
      <c r="Q30" s="1"/>
      <c r="R30" s="1"/>
      <c r="S30" s="1"/>
      <c r="T30" s="1"/>
    </row>
  </sheetData>
  <mergeCells count="39">
    <mergeCell ref="B2:T3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Q5:Q6"/>
    <mergeCell ref="R5:R6"/>
    <mergeCell ref="S5:S6"/>
    <mergeCell ref="T5:T6"/>
    <mergeCell ref="O5:O6"/>
    <mergeCell ref="P5:P6"/>
    <mergeCell ref="B15:D15"/>
    <mergeCell ref="K5:K6"/>
    <mergeCell ref="L5:L6"/>
    <mergeCell ref="M5:M6"/>
    <mergeCell ref="N5:N6"/>
    <mergeCell ref="K14:L14"/>
    <mergeCell ref="O26:R26"/>
    <mergeCell ref="G27:H27"/>
    <mergeCell ref="O27:R27"/>
    <mergeCell ref="G17:H17"/>
    <mergeCell ref="G18:H18"/>
    <mergeCell ref="G19:H19"/>
    <mergeCell ref="G20:H20"/>
    <mergeCell ref="G21:H21"/>
    <mergeCell ref="G22:H22"/>
    <mergeCell ref="G28:H28"/>
    <mergeCell ref="G29:H29"/>
    <mergeCell ref="E30:F30"/>
    <mergeCell ref="G30:H30"/>
    <mergeCell ref="G23:H23"/>
    <mergeCell ref="G24:H24"/>
    <mergeCell ref="G25:H25"/>
    <mergeCell ref="G26:H26"/>
  </mergeCells>
  <pageMargins left="0.7" right="0.7" top="0.75" bottom="0.75" header="0.3" footer="0.3"/>
  <pageSetup paperSize="258" scale="5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V30"/>
  <sheetViews>
    <sheetView workbookViewId="0">
      <selection activeCell="J34" sqref="J34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10.28515625" customWidth="1"/>
    <col min="4" max="4" width="7.140625" bestFit="1" customWidth="1"/>
    <col min="5" max="5" width="13.7109375" customWidth="1"/>
    <col min="6" max="6" width="15.42578125" customWidth="1"/>
    <col min="7" max="7" width="15.85546875" customWidth="1"/>
    <col min="8" max="8" width="13.5703125" customWidth="1"/>
    <col min="9" max="9" width="12.5703125" customWidth="1"/>
    <col min="10" max="10" width="14.85546875" customWidth="1"/>
    <col min="11" max="12" width="15.7109375" customWidth="1"/>
    <col min="17" max="17" width="10.42578125" customWidth="1"/>
    <col min="18" max="18" width="13.7109375" customWidth="1"/>
    <col min="19" max="19" width="12" customWidth="1"/>
    <col min="20" max="20" width="18" customWidth="1"/>
    <col min="22" max="22" width="20.28515625" bestFit="1" customWidth="1"/>
  </cols>
  <sheetData>
    <row r="2" spans="2:20" x14ac:dyDescent="0.25">
      <c r="B2" s="46" t="s">
        <v>41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2:20" x14ac:dyDescent="0.25"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2:20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2:20" x14ac:dyDescent="0.25">
      <c r="B5" s="47" t="s">
        <v>35</v>
      </c>
      <c r="C5" s="47" t="s">
        <v>34</v>
      </c>
      <c r="D5" s="49" t="s">
        <v>33</v>
      </c>
      <c r="E5" s="51" t="s">
        <v>32</v>
      </c>
      <c r="F5" s="43" t="s">
        <v>31</v>
      </c>
      <c r="G5" s="43" t="s">
        <v>30</v>
      </c>
      <c r="H5" s="43" t="s">
        <v>37</v>
      </c>
      <c r="I5" s="43" t="s">
        <v>29</v>
      </c>
      <c r="J5" s="43" t="s">
        <v>36</v>
      </c>
      <c r="K5" s="43" t="s">
        <v>28</v>
      </c>
      <c r="L5" s="43" t="s">
        <v>27</v>
      </c>
      <c r="M5" s="43" t="s">
        <v>26</v>
      </c>
      <c r="N5" s="43" t="s">
        <v>5</v>
      </c>
      <c r="O5" s="43" t="s">
        <v>25</v>
      </c>
      <c r="P5" s="43" t="s">
        <v>24</v>
      </c>
      <c r="Q5" s="43" t="s">
        <v>23</v>
      </c>
      <c r="R5" s="43" t="s">
        <v>22</v>
      </c>
      <c r="S5" s="43" t="s">
        <v>21</v>
      </c>
      <c r="T5" s="53" t="s">
        <v>20</v>
      </c>
    </row>
    <row r="6" spans="2:20" ht="35.25" customHeight="1" x14ac:dyDescent="0.25">
      <c r="B6" s="48"/>
      <c r="C6" s="48"/>
      <c r="D6" s="50"/>
      <c r="E6" s="52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53"/>
    </row>
    <row r="7" spans="2:20" ht="15.75" x14ac:dyDescent="0.3">
      <c r="B7" s="20" t="s">
        <v>19</v>
      </c>
      <c r="C7" s="13">
        <v>18147</v>
      </c>
      <c r="D7" s="19">
        <f t="shared" ref="D7:D13" si="0">C7/$C$13</f>
        <v>0.62179201644680482</v>
      </c>
      <c r="E7" s="18">
        <f>$E$13*D7</f>
        <v>256576684.21593282</v>
      </c>
      <c r="F7" s="18">
        <f>F13*D7</f>
        <v>0</v>
      </c>
      <c r="G7" s="18">
        <f>$G$13*D7</f>
        <v>12233101.933013534</v>
      </c>
      <c r="H7" s="18"/>
      <c r="I7" s="17"/>
      <c r="J7" s="17"/>
      <c r="K7" s="17"/>
      <c r="L7" s="17"/>
      <c r="M7" s="16"/>
      <c r="N7" s="16"/>
      <c r="O7" s="16"/>
      <c r="P7" s="16"/>
      <c r="Q7" s="16"/>
      <c r="R7" s="16"/>
      <c r="S7" s="16"/>
      <c r="T7" s="15">
        <f t="shared" ref="T7:T13" si="1">SUM(E7:S7)</f>
        <v>268809786.14894634</v>
      </c>
    </row>
    <row r="8" spans="2:20" ht="15.75" x14ac:dyDescent="0.3">
      <c r="B8" s="20" t="s">
        <v>18</v>
      </c>
      <c r="C8" s="13">
        <v>8208</v>
      </c>
      <c r="D8" s="19">
        <f t="shared" si="0"/>
        <v>0.28124036320027412</v>
      </c>
      <c r="E8" s="18">
        <f t="shared" ref="E8:E12" si="2">$E$13*D8</f>
        <v>116051216.40185027</v>
      </c>
      <c r="F8" s="18">
        <f>F13*D8</f>
        <v>0</v>
      </c>
      <c r="G8" s="18">
        <f t="shared" ref="G8:G12" si="3">$G$13*D8</f>
        <v>5533107.4373822175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si="1"/>
        <v>121584323.83923249</v>
      </c>
    </row>
    <row r="9" spans="2:20" ht="15.75" x14ac:dyDescent="0.3">
      <c r="B9" s="20" t="s">
        <v>17</v>
      </c>
      <c r="C9" s="13">
        <v>247</v>
      </c>
      <c r="D9" s="19">
        <f t="shared" si="0"/>
        <v>8.4632516703786187E-3</v>
      </c>
      <c r="E9" s="18">
        <f t="shared" si="2"/>
        <v>3492281.9750556792</v>
      </c>
      <c r="F9" s="18">
        <f>F13*D9</f>
        <v>0</v>
      </c>
      <c r="G9" s="18">
        <f t="shared" si="3"/>
        <v>166505.54788418708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si="1"/>
        <v>3658787.5229398664</v>
      </c>
    </row>
    <row r="10" spans="2:20" ht="15.75" x14ac:dyDescent="0.3">
      <c r="B10" s="20" t="s">
        <v>16</v>
      </c>
      <c r="C10" s="13">
        <v>660</v>
      </c>
      <c r="D10" s="19">
        <f t="shared" si="0"/>
        <v>2.2614356690080519E-2</v>
      </c>
      <c r="E10" s="18">
        <f t="shared" si="2"/>
        <v>9331603.6580435149</v>
      </c>
      <c r="F10" s="18">
        <f>F13*D10</f>
        <v>0</v>
      </c>
      <c r="G10" s="18">
        <f t="shared" si="3"/>
        <v>444913.60973102617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si="1"/>
        <v>9776517.2677745409</v>
      </c>
    </row>
    <row r="11" spans="2:20" ht="15.75" x14ac:dyDescent="0.3">
      <c r="B11" s="20" t="s">
        <v>15</v>
      </c>
      <c r="C11" s="13">
        <v>994</v>
      </c>
      <c r="D11" s="19">
        <f t="shared" si="0"/>
        <v>3.4058591742333388E-2</v>
      </c>
      <c r="E11" s="18">
        <f t="shared" si="2"/>
        <v>14053960.660750385</v>
      </c>
      <c r="F11" s="18">
        <f>F13*D11</f>
        <v>0</v>
      </c>
      <c r="G11" s="18">
        <f t="shared" si="3"/>
        <v>670066.86071612127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si="1"/>
        <v>14724027.521466507</v>
      </c>
    </row>
    <row r="12" spans="2:20" ht="15.75" x14ac:dyDescent="0.3">
      <c r="B12" s="20" t="s">
        <v>14</v>
      </c>
      <c r="C12" s="13">
        <v>929</v>
      </c>
      <c r="D12" s="19">
        <f t="shared" si="0"/>
        <v>3.1831420250128493E-2</v>
      </c>
      <c r="E12" s="18">
        <f t="shared" si="2"/>
        <v>13134939.088367313</v>
      </c>
      <c r="F12" s="18">
        <f>F13*D12</f>
        <v>0</v>
      </c>
      <c r="G12" s="18">
        <f t="shared" si="3"/>
        <v>626249.61127291422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si="1"/>
        <v>13761188.699640227</v>
      </c>
    </row>
    <row r="13" spans="2:20" ht="18.75" x14ac:dyDescent="0.3">
      <c r="B13" s="14" t="s">
        <v>13</v>
      </c>
      <c r="C13" s="13">
        <v>29185</v>
      </c>
      <c r="D13" s="12">
        <f t="shared" si="0"/>
        <v>1</v>
      </c>
      <c r="E13" s="23">
        <v>412640686</v>
      </c>
      <c r="F13" s="11">
        <v>0</v>
      </c>
      <c r="G13" s="23">
        <v>19673945</v>
      </c>
      <c r="H13" s="23">
        <v>1284899</v>
      </c>
      <c r="I13" s="23">
        <v>0</v>
      </c>
      <c r="J13" s="23">
        <v>6331714</v>
      </c>
      <c r="K13" s="23"/>
      <c r="L13" s="23">
        <v>-2870075</v>
      </c>
      <c r="M13" s="23">
        <v>82568</v>
      </c>
      <c r="N13" s="23">
        <v>1418485</v>
      </c>
      <c r="O13" s="23">
        <v>1539996</v>
      </c>
      <c r="P13" s="11">
        <v>0</v>
      </c>
      <c r="Q13" s="11">
        <v>2519910</v>
      </c>
      <c r="R13" s="11">
        <v>0</v>
      </c>
      <c r="S13" s="11">
        <v>0</v>
      </c>
      <c r="T13" s="10">
        <f t="shared" si="1"/>
        <v>442622128</v>
      </c>
    </row>
    <row r="14" spans="2:20" ht="16.5" x14ac:dyDescent="0.3">
      <c r="B14" s="1"/>
      <c r="C14" s="8"/>
      <c r="D14" s="1"/>
      <c r="E14" s="8"/>
      <c r="F14" s="8"/>
      <c r="G14" s="8"/>
      <c r="H14" s="8"/>
      <c r="I14" s="8"/>
      <c r="J14" s="8"/>
      <c r="K14" s="45"/>
      <c r="L14" s="45"/>
      <c r="M14" s="8"/>
      <c r="N14" s="8"/>
      <c r="O14" s="8"/>
      <c r="P14" s="8"/>
      <c r="Q14" s="8"/>
      <c r="R14" s="1"/>
      <c r="S14" s="1"/>
      <c r="T14" s="1"/>
    </row>
    <row r="15" spans="2:20" ht="16.5" x14ac:dyDescent="0.3">
      <c r="B15" s="42"/>
      <c r="C15" s="42"/>
      <c r="D15" s="42"/>
      <c r="E15" s="9"/>
      <c r="F15" s="9"/>
      <c r="G15" s="1"/>
      <c r="H15" s="1"/>
      <c r="I15" s="1"/>
      <c r="J15" s="1"/>
      <c r="K15" s="1"/>
    </row>
    <row r="16" spans="2:20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5:22" ht="16.5" x14ac:dyDescent="0.3">
      <c r="E17" s="7" t="s">
        <v>12</v>
      </c>
      <c r="F17" s="6"/>
      <c r="G17" s="40">
        <f>+E13</f>
        <v>412640686</v>
      </c>
      <c r="H17" s="41"/>
      <c r="L17" s="1"/>
      <c r="M17" s="1"/>
      <c r="N17" s="1"/>
      <c r="O17" s="1"/>
      <c r="P17" s="1"/>
      <c r="Q17" s="1"/>
      <c r="R17" s="1"/>
      <c r="S17" s="1"/>
      <c r="T17" s="1"/>
    </row>
    <row r="18" spans="5:22" ht="16.5" x14ac:dyDescent="0.3">
      <c r="E18" s="5" t="s">
        <v>11</v>
      </c>
      <c r="F18" s="4"/>
      <c r="G18" s="33">
        <f>+G13</f>
        <v>19673945</v>
      </c>
      <c r="H18" s="34"/>
      <c r="L18" s="1"/>
      <c r="M18" s="1"/>
      <c r="N18" s="1"/>
      <c r="O18" s="1"/>
      <c r="P18" s="1"/>
      <c r="Q18" s="1"/>
      <c r="R18" s="1"/>
      <c r="S18" s="1"/>
    </row>
    <row r="19" spans="5:22" ht="16.5" x14ac:dyDescent="0.3">
      <c r="E19" s="5" t="s">
        <v>10</v>
      </c>
      <c r="F19" s="4"/>
      <c r="G19" s="33">
        <f>+I13</f>
        <v>0</v>
      </c>
      <c r="H19" s="34"/>
      <c r="L19" s="1"/>
      <c r="M19" s="1"/>
      <c r="N19" s="1"/>
      <c r="O19" s="1"/>
      <c r="P19" s="1"/>
      <c r="Q19" s="1"/>
      <c r="R19" s="1"/>
      <c r="S19" s="1"/>
      <c r="T19" s="1"/>
    </row>
    <row r="20" spans="5:22" ht="16.5" x14ac:dyDescent="0.3">
      <c r="E20" s="5" t="s">
        <v>9</v>
      </c>
      <c r="F20" s="4"/>
      <c r="G20" s="35">
        <f>+H13</f>
        <v>1284899</v>
      </c>
      <c r="H20" s="36"/>
      <c r="L20" s="1"/>
      <c r="M20" s="1"/>
      <c r="N20" s="1"/>
      <c r="O20" s="1"/>
      <c r="P20" s="1"/>
      <c r="Q20" s="1"/>
      <c r="R20" s="1"/>
      <c r="S20" s="1"/>
      <c r="T20" s="1"/>
      <c r="V20" s="22"/>
    </row>
    <row r="21" spans="5:22" ht="16.5" x14ac:dyDescent="0.3">
      <c r="E21" s="5" t="s">
        <v>8</v>
      </c>
      <c r="F21" s="4"/>
      <c r="G21" s="33">
        <f>+L13</f>
        <v>-2870075</v>
      </c>
      <c r="H21" s="34"/>
      <c r="L21" s="1"/>
      <c r="M21" s="1"/>
      <c r="N21" s="1"/>
      <c r="O21" s="1"/>
      <c r="P21" s="1"/>
      <c r="Q21" s="1"/>
      <c r="R21" s="1"/>
      <c r="S21" s="1"/>
      <c r="T21" s="1"/>
    </row>
    <row r="22" spans="5:22" ht="16.5" x14ac:dyDescent="0.3">
      <c r="E22" s="5" t="s">
        <v>36</v>
      </c>
      <c r="F22" s="4"/>
      <c r="G22" s="35">
        <f>+J13</f>
        <v>6331714</v>
      </c>
      <c r="H22" s="36"/>
      <c r="L22" s="1"/>
      <c r="M22" s="1"/>
      <c r="N22" s="1"/>
      <c r="O22" s="1"/>
      <c r="P22" s="1"/>
      <c r="Q22" s="1"/>
      <c r="R22" s="1"/>
      <c r="S22" s="1"/>
      <c r="T22" s="1"/>
    </row>
    <row r="23" spans="5:22" ht="16.5" x14ac:dyDescent="0.3">
      <c r="E23" s="5" t="s">
        <v>7</v>
      </c>
      <c r="F23" s="4"/>
      <c r="G23" s="33">
        <f>P11</f>
        <v>0</v>
      </c>
      <c r="H23" s="34"/>
      <c r="L23" s="1"/>
      <c r="M23" s="1"/>
      <c r="N23" s="1"/>
      <c r="O23" s="1"/>
      <c r="P23" s="1"/>
      <c r="Q23" s="1"/>
      <c r="R23" s="1"/>
      <c r="S23" s="1"/>
      <c r="T23" s="1"/>
    </row>
    <row r="24" spans="5:22" ht="16.5" x14ac:dyDescent="0.3">
      <c r="E24" s="5" t="s">
        <v>6</v>
      </c>
      <c r="F24" s="4"/>
      <c r="G24" s="33">
        <f>+M13</f>
        <v>82568</v>
      </c>
      <c r="H24" s="34"/>
      <c r="L24" s="1"/>
      <c r="M24" s="1"/>
      <c r="N24" s="1"/>
      <c r="O24" s="1"/>
      <c r="P24" s="1"/>
      <c r="Q24" s="1"/>
      <c r="R24" s="1"/>
      <c r="S24" s="1"/>
      <c r="T24" s="1"/>
    </row>
    <row r="25" spans="5:22" ht="16.5" x14ac:dyDescent="0.3">
      <c r="E25" s="5" t="s">
        <v>5</v>
      </c>
      <c r="F25" s="4"/>
      <c r="G25" s="35">
        <f>+N13</f>
        <v>1418485</v>
      </c>
      <c r="H25" s="36"/>
      <c r="L25" s="1"/>
      <c r="M25" s="1"/>
      <c r="N25" s="1"/>
      <c r="O25" s="1"/>
      <c r="P25" s="1"/>
      <c r="Q25" s="1"/>
      <c r="R25" s="1"/>
      <c r="S25" s="1"/>
      <c r="T25" s="1"/>
    </row>
    <row r="26" spans="5:22" ht="16.5" x14ac:dyDescent="0.3">
      <c r="E26" s="5" t="s">
        <v>4</v>
      </c>
      <c r="F26" s="4"/>
      <c r="G26" s="35">
        <f>+O13</f>
        <v>1539996</v>
      </c>
      <c r="H26" s="37"/>
      <c r="L26" s="1"/>
      <c r="M26" s="1"/>
      <c r="N26" s="1"/>
      <c r="O26" s="38" t="s">
        <v>38</v>
      </c>
      <c r="P26" s="38"/>
      <c r="Q26" s="38"/>
      <c r="R26" s="38"/>
    </row>
    <row r="27" spans="5:22" ht="16.5" customHeight="1" x14ac:dyDescent="0.3">
      <c r="E27" s="5" t="s">
        <v>3</v>
      </c>
      <c r="F27" s="4"/>
      <c r="G27" s="35">
        <f>+Q13</f>
        <v>2519910</v>
      </c>
      <c r="H27" s="37"/>
      <c r="L27" s="1"/>
      <c r="M27" s="1"/>
      <c r="N27" s="1"/>
      <c r="O27" s="39" t="s">
        <v>42</v>
      </c>
      <c r="P27" s="39"/>
      <c r="Q27" s="39"/>
      <c r="R27" s="39"/>
    </row>
    <row r="28" spans="5:22" ht="16.5" x14ac:dyDescent="0.3">
      <c r="E28" s="5" t="s">
        <v>2</v>
      </c>
      <c r="F28" s="4"/>
      <c r="G28" s="25">
        <v>0</v>
      </c>
      <c r="H28" s="26"/>
      <c r="L28" s="1"/>
      <c r="M28" s="1"/>
      <c r="N28" s="1"/>
      <c r="O28" s="1"/>
      <c r="P28" s="1"/>
      <c r="Q28" s="1"/>
    </row>
    <row r="29" spans="5:22" ht="17.25" thickBot="1" x14ac:dyDescent="0.35">
      <c r="E29" s="3" t="s">
        <v>1</v>
      </c>
      <c r="F29" s="2"/>
      <c r="G29" s="27">
        <v>0</v>
      </c>
      <c r="H29" s="28"/>
      <c r="L29" s="1"/>
      <c r="M29" s="1"/>
      <c r="N29" s="1"/>
      <c r="O29" s="1"/>
      <c r="P29" s="1"/>
      <c r="Q29" s="1"/>
    </row>
    <row r="30" spans="5:22" ht="17.25" thickBot="1" x14ac:dyDescent="0.35">
      <c r="E30" s="29" t="s">
        <v>0</v>
      </c>
      <c r="F30" s="30"/>
      <c r="G30" s="31">
        <f>SUM(G17:H29)</f>
        <v>442622128</v>
      </c>
      <c r="H30" s="32"/>
      <c r="L30" s="1"/>
      <c r="M30" s="1"/>
      <c r="N30" s="1"/>
      <c r="O30" s="1"/>
      <c r="P30" s="1"/>
      <c r="Q30" s="1"/>
      <c r="R30" s="1"/>
      <c r="S30" s="1"/>
      <c r="T30" s="1"/>
    </row>
  </sheetData>
  <mergeCells count="39">
    <mergeCell ref="B2:T3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Q5:Q6"/>
    <mergeCell ref="R5:R6"/>
    <mergeCell ref="S5:S6"/>
    <mergeCell ref="T5:T6"/>
    <mergeCell ref="O5:O6"/>
    <mergeCell ref="P5:P6"/>
    <mergeCell ref="B15:D15"/>
    <mergeCell ref="K5:K6"/>
    <mergeCell ref="L5:L6"/>
    <mergeCell ref="M5:M6"/>
    <mergeCell ref="N5:N6"/>
    <mergeCell ref="K14:L14"/>
    <mergeCell ref="O26:R26"/>
    <mergeCell ref="G27:H27"/>
    <mergeCell ref="O27:R27"/>
    <mergeCell ref="G17:H17"/>
    <mergeCell ref="G18:H18"/>
    <mergeCell ref="G19:H19"/>
    <mergeCell ref="G20:H20"/>
    <mergeCell ref="G21:H21"/>
    <mergeCell ref="G22:H22"/>
    <mergeCell ref="G28:H28"/>
    <mergeCell ref="G29:H29"/>
    <mergeCell ref="E30:F30"/>
    <mergeCell ref="G30:H30"/>
    <mergeCell ref="G23:H23"/>
    <mergeCell ref="G24:H24"/>
    <mergeCell ref="G25:H25"/>
    <mergeCell ref="G26:H26"/>
  </mergeCells>
  <pageMargins left="0.7" right="0.7" top="0.75" bottom="0.75" header="0.3" footer="0.3"/>
  <pageSetup paperSize="5" scale="6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V30"/>
  <sheetViews>
    <sheetView topLeftCell="A3" workbookViewId="0">
      <selection activeCell="Q13" sqref="Q13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10.28515625" customWidth="1"/>
    <col min="4" max="4" width="7.140625" bestFit="1" customWidth="1"/>
    <col min="5" max="5" width="13.7109375" customWidth="1"/>
    <col min="6" max="6" width="15.42578125" customWidth="1"/>
    <col min="7" max="7" width="15.85546875" customWidth="1"/>
    <col min="8" max="8" width="13.5703125" customWidth="1"/>
    <col min="9" max="9" width="12.5703125" customWidth="1"/>
    <col min="10" max="10" width="14.85546875" customWidth="1"/>
    <col min="11" max="12" width="15.7109375" customWidth="1"/>
    <col min="17" max="17" width="10.42578125" customWidth="1"/>
    <col min="18" max="18" width="13.7109375" customWidth="1"/>
    <col min="19" max="19" width="12" customWidth="1"/>
    <col min="20" max="20" width="18" customWidth="1"/>
    <col min="22" max="22" width="20.28515625" bestFit="1" customWidth="1"/>
  </cols>
  <sheetData>
    <row r="2" spans="2:20" x14ac:dyDescent="0.25">
      <c r="B2" s="46" t="s">
        <v>43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2:20" x14ac:dyDescent="0.25"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2:20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2:20" x14ac:dyDescent="0.25">
      <c r="B5" s="47" t="s">
        <v>35</v>
      </c>
      <c r="C5" s="47" t="s">
        <v>34</v>
      </c>
      <c r="D5" s="49" t="s">
        <v>33</v>
      </c>
      <c r="E5" s="51" t="s">
        <v>32</v>
      </c>
      <c r="F5" s="43" t="s">
        <v>31</v>
      </c>
      <c r="G5" s="43" t="s">
        <v>30</v>
      </c>
      <c r="H5" s="43" t="s">
        <v>37</v>
      </c>
      <c r="I5" s="43" t="s">
        <v>29</v>
      </c>
      <c r="J5" s="43" t="s">
        <v>36</v>
      </c>
      <c r="K5" s="43" t="s">
        <v>28</v>
      </c>
      <c r="L5" s="43" t="s">
        <v>27</v>
      </c>
      <c r="M5" s="43" t="s">
        <v>26</v>
      </c>
      <c r="N5" s="43" t="s">
        <v>5</v>
      </c>
      <c r="O5" s="43" t="s">
        <v>25</v>
      </c>
      <c r="P5" s="43" t="s">
        <v>24</v>
      </c>
      <c r="Q5" s="43" t="s">
        <v>23</v>
      </c>
      <c r="R5" s="43" t="s">
        <v>22</v>
      </c>
      <c r="S5" s="43" t="s">
        <v>21</v>
      </c>
      <c r="T5" s="53" t="s">
        <v>20</v>
      </c>
    </row>
    <row r="6" spans="2:20" ht="35.25" customHeight="1" x14ac:dyDescent="0.25">
      <c r="B6" s="48"/>
      <c r="C6" s="48"/>
      <c r="D6" s="50"/>
      <c r="E6" s="52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53"/>
    </row>
    <row r="7" spans="2:20" ht="15.75" x14ac:dyDescent="0.3">
      <c r="B7" s="20" t="s">
        <v>19</v>
      </c>
      <c r="C7" s="13">
        <v>18147</v>
      </c>
      <c r="D7" s="19">
        <f t="shared" ref="D7:D13" si="0">C7/$C$13</f>
        <v>0.62179201644680482</v>
      </c>
      <c r="E7" s="18">
        <f>$E$13*D7</f>
        <v>256576684.21593282</v>
      </c>
      <c r="F7" s="18">
        <f>F13*D7</f>
        <v>0</v>
      </c>
      <c r="G7" s="18">
        <f>$G$13*D7</f>
        <v>12233101.933013534</v>
      </c>
      <c r="H7" s="18"/>
      <c r="I7" s="17"/>
      <c r="J7" s="17"/>
      <c r="K7" s="17"/>
      <c r="L7" s="17"/>
      <c r="M7" s="16"/>
      <c r="N7" s="16"/>
      <c r="O7" s="16"/>
      <c r="P7" s="16"/>
      <c r="Q7" s="16"/>
      <c r="R7" s="16"/>
      <c r="S7" s="16"/>
      <c r="T7" s="15">
        <f t="shared" ref="T7:T13" si="1">SUM(E7:S7)</f>
        <v>268809786.14894634</v>
      </c>
    </row>
    <row r="8" spans="2:20" ht="15.75" x14ac:dyDescent="0.3">
      <c r="B8" s="20" t="s">
        <v>18</v>
      </c>
      <c r="C8" s="13">
        <v>8208</v>
      </c>
      <c r="D8" s="19">
        <f t="shared" si="0"/>
        <v>0.28124036320027412</v>
      </c>
      <c r="E8" s="18">
        <f t="shared" ref="E8:E12" si="2">$E$13*D8</f>
        <v>116051216.40185027</v>
      </c>
      <c r="F8" s="18">
        <f>F13*D8</f>
        <v>0</v>
      </c>
      <c r="G8" s="18">
        <f t="shared" ref="G8:G12" si="3">$G$13*D8</f>
        <v>5533107.4373822175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si="1"/>
        <v>121584323.83923249</v>
      </c>
    </row>
    <row r="9" spans="2:20" ht="15.75" x14ac:dyDescent="0.3">
      <c r="B9" s="20" t="s">
        <v>17</v>
      </c>
      <c r="C9" s="13">
        <v>247</v>
      </c>
      <c r="D9" s="19">
        <f t="shared" si="0"/>
        <v>8.4632516703786187E-3</v>
      </c>
      <c r="E9" s="18">
        <f t="shared" si="2"/>
        <v>3492281.9750556792</v>
      </c>
      <c r="F9" s="18">
        <f>F13*D9</f>
        <v>0</v>
      </c>
      <c r="G9" s="18">
        <f t="shared" si="3"/>
        <v>166505.54788418708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si="1"/>
        <v>3658787.5229398664</v>
      </c>
    </row>
    <row r="10" spans="2:20" ht="15.75" x14ac:dyDescent="0.3">
      <c r="B10" s="20" t="s">
        <v>16</v>
      </c>
      <c r="C10" s="13">
        <v>660</v>
      </c>
      <c r="D10" s="19">
        <f t="shared" si="0"/>
        <v>2.2614356690080519E-2</v>
      </c>
      <c r="E10" s="18">
        <f t="shared" si="2"/>
        <v>9331603.6580435149</v>
      </c>
      <c r="F10" s="18">
        <f>F13*D10</f>
        <v>0</v>
      </c>
      <c r="G10" s="18">
        <f t="shared" si="3"/>
        <v>444913.60973102617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si="1"/>
        <v>9776517.2677745409</v>
      </c>
    </row>
    <row r="11" spans="2:20" ht="15.75" x14ac:dyDescent="0.3">
      <c r="B11" s="20" t="s">
        <v>15</v>
      </c>
      <c r="C11" s="13">
        <v>994</v>
      </c>
      <c r="D11" s="19">
        <f t="shared" si="0"/>
        <v>3.4058591742333388E-2</v>
      </c>
      <c r="E11" s="18">
        <f t="shared" si="2"/>
        <v>14053960.660750385</v>
      </c>
      <c r="F11" s="18">
        <f>F13*D11</f>
        <v>0</v>
      </c>
      <c r="G11" s="18">
        <f t="shared" si="3"/>
        <v>670066.86071612127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si="1"/>
        <v>14724027.521466507</v>
      </c>
    </row>
    <row r="12" spans="2:20" ht="15.75" x14ac:dyDescent="0.3">
      <c r="B12" s="20" t="s">
        <v>14</v>
      </c>
      <c r="C12" s="13">
        <v>929</v>
      </c>
      <c r="D12" s="19">
        <f t="shared" si="0"/>
        <v>3.1831420250128493E-2</v>
      </c>
      <c r="E12" s="18">
        <f t="shared" si="2"/>
        <v>13134939.088367313</v>
      </c>
      <c r="F12" s="18">
        <f>F13*D12</f>
        <v>0</v>
      </c>
      <c r="G12" s="18">
        <f t="shared" si="3"/>
        <v>626249.61127291422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si="1"/>
        <v>13761188.699640227</v>
      </c>
    </row>
    <row r="13" spans="2:20" ht="18.75" x14ac:dyDescent="0.3">
      <c r="B13" s="14" t="s">
        <v>13</v>
      </c>
      <c r="C13" s="13">
        <v>29185</v>
      </c>
      <c r="D13" s="12">
        <f t="shared" si="0"/>
        <v>1</v>
      </c>
      <c r="E13" s="23">
        <v>412640686</v>
      </c>
      <c r="F13" s="11">
        <v>0</v>
      </c>
      <c r="G13" s="23">
        <v>19673945</v>
      </c>
      <c r="H13" s="23">
        <v>1317925</v>
      </c>
      <c r="I13" s="23">
        <v>0</v>
      </c>
      <c r="J13" s="23">
        <v>3165857</v>
      </c>
      <c r="K13" s="23"/>
      <c r="L13" s="23">
        <v>-2870075</v>
      </c>
      <c r="M13" s="23">
        <v>82568</v>
      </c>
      <c r="N13" s="23">
        <v>1418485</v>
      </c>
      <c r="O13" s="23">
        <v>1539996</v>
      </c>
      <c r="P13" s="11">
        <v>0</v>
      </c>
      <c r="Q13" s="11">
        <v>2519910</v>
      </c>
      <c r="R13" s="11">
        <v>71823621</v>
      </c>
      <c r="S13" s="11">
        <v>82980686</v>
      </c>
      <c r="T13" s="10">
        <f t="shared" si="1"/>
        <v>594293604</v>
      </c>
    </row>
    <row r="14" spans="2:20" ht="16.5" x14ac:dyDescent="0.3">
      <c r="B14" s="1"/>
      <c r="C14" s="8"/>
      <c r="D14" s="1"/>
      <c r="E14" s="8"/>
      <c r="F14" s="8"/>
      <c r="G14" s="8"/>
      <c r="H14" s="8"/>
      <c r="I14" s="8"/>
      <c r="J14" s="8"/>
      <c r="K14" s="45"/>
      <c r="L14" s="45"/>
      <c r="M14" s="8"/>
      <c r="N14" s="8"/>
      <c r="O14" s="8"/>
      <c r="P14" s="8"/>
      <c r="Q14" s="8"/>
      <c r="R14" s="1"/>
      <c r="S14" s="1"/>
      <c r="T14" s="1"/>
    </row>
    <row r="15" spans="2:20" ht="16.5" x14ac:dyDescent="0.3">
      <c r="B15" s="42"/>
      <c r="C15" s="42"/>
      <c r="D15" s="42"/>
      <c r="E15" s="9"/>
      <c r="F15" s="9"/>
      <c r="G15" s="1"/>
      <c r="H15" s="1"/>
      <c r="I15" s="1"/>
      <c r="J15" s="1"/>
      <c r="K15" s="1"/>
    </row>
    <row r="16" spans="2:20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5:22" ht="16.5" x14ac:dyDescent="0.3">
      <c r="E17" s="7" t="s">
        <v>12</v>
      </c>
      <c r="F17" s="6"/>
      <c r="G17" s="40">
        <f>+E13</f>
        <v>412640686</v>
      </c>
      <c r="H17" s="41"/>
      <c r="L17" s="1"/>
      <c r="M17" s="1"/>
      <c r="N17" s="1"/>
      <c r="O17" s="1"/>
      <c r="P17" s="1"/>
      <c r="Q17" s="1"/>
      <c r="R17" s="1"/>
      <c r="S17" s="1"/>
      <c r="T17" s="1"/>
    </row>
    <row r="18" spans="5:22" ht="16.5" x14ac:dyDescent="0.3">
      <c r="E18" s="5" t="s">
        <v>11</v>
      </c>
      <c r="F18" s="4"/>
      <c r="G18" s="33">
        <f>+G13</f>
        <v>19673945</v>
      </c>
      <c r="H18" s="34"/>
      <c r="L18" s="1"/>
      <c r="M18" s="1"/>
      <c r="N18" s="1"/>
      <c r="O18" s="1"/>
      <c r="P18" s="1"/>
      <c r="Q18" s="1"/>
      <c r="R18" s="1"/>
      <c r="S18" s="1"/>
    </row>
    <row r="19" spans="5:22" ht="16.5" x14ac:dyDescent="0.3">
      <c r="E19" s="5" t="s">
        <v>10</v>
      </c>
      <c r="F19" s="4"/>
      <c r="G19" s="33">
        <f>+I13</f>
        <v>0</v>
      </c>
      <c r="H19" s="34"/>
      <c r="L19" s="1"/>
      <c r="M19" s="1"/>
      <c r="N19" s="1"/>
      <c r="O19" s="1"/>
      <c r="P19" s="1"/>
      <c r="Q19" s="1"/>
      <c r="R19" s="1"/>
      <c r="S19" s="1"/>
      <c r="T19" s="1"/>
    </row>
    <row r="20" spans="5:22" ht="16.5" x14ac:dyDescent="0.3">
      <c r="E20" s="5" t="s">
        <v>9</v>
      </c>
      <c r="F20" s="4"/>
      <c r="G20" s="35">
        <f>+H13</f>
        <v>1317925</v>
      </c>
      <c r="H20" s="36"/>
      <c r="L20" s="1"/>
      <c r="M20" s="1"/>
      <c r="N20" s="1"/>
      <c r="O20" s="1"/>
      <c r="P20" s="1"/>
      <c r="Q20" s="1"/>
      <c r="R20" s="1"/>
      <c r="S20" s="1"/>
      <c r="T20" s="1"/>
      <c r="V20" s="22"/>
    </row>
    <row r="21" spans="5:22" ht="16.5" x14ac:dyDescent="0.3">
      <c r="E21" s="5" t="s">
        <v>8</v>
      </c>
      <c r="F21" s="4"/>
      <c r="G21" s="33">
        <f>L13</f>
        <v>-2870075</v>
      </c>
      <c r="H21" s="34"/>
      <c r="L21" s="1"/>
      <c r="M21" s="1"/>
      <c r="N21" s="1"/>
      <c r="O21" s="1"/>
      <c r="P21" s="1"/>
      <c r="Q21" s="1"/>
      <c r="R21" s="1"/>
      <c r="S21" s="1"/>
      <c r="T21" s="1"/>
    </row>
    <row r="22" spans="5:22" ht="16.5" x14ac:dyDescent="0.3">
      <c r="E22" s="5" t="s">
        <v>36</v>
      </c>
      <c r="F22" s="4"/>
      <c r="G22" s="35">
        <f>+J13</f>
        <v>3165857</v>
      </c>
      <c r="H22" s="36"/>
      <c r="L22" s="1"/>
      <c r="M22" s="1"/>
      <c r="N22" s="1"/>
      <c r="O22" s="1"/>
      <c r="P22" s="1"/>
      <c r="Q22" s="1"/>
      <c r="R22" s="1"/>
      <c r="S22" s="1"/>
      <c r="T22" s="1"/>
    </row>
    <row r="23" spans="5:22" ht="16.5" x14ac:dyDescent="0.3">
      <c r="E23" s="5" t="s">
        <v>7</v>
      </c>
      <c r="F23" s="4"/>
      <c r="G23" s="33">
        <v>0</v>
      </c>
      <c r="H23" s="34"/>
      <c r="L23" s="1"/>
      <c r="M23" s="1"/>
      <c r="N23" s="1"/>
      <c r="O23" s="1"/>
      <c r="P23" s="1"/>
      <c r="Q23" s="1"/>
      <c r="R23" s="1"/>
      <c r="S23" s="1"/>
      <c r="T23" s="1"/>
    </row>
    <row r="24" spans="5:22" ht="16.5" x14ac:dyDescent="0.3">
      <c r="E24" s="5" t="s">
        <v>6</v>
      </c>
      <c r="F24" s="4"/>
      <c r="G24" s="33">
        <f>+M13</f>
        <v>82568</v>
      </c>
      <c r="H24" s="34"/>
      <c r="L24" s="1"/>
      <c r="M24" s="1"/>
      <c r="N24" s="1"/>
      <c r="O24" s="1"/>
      <c r="P24" s="1"/>
      <c r="Q24" s="1"/>
      <c r="R24" s="1"/>
      <c r="S24" s="1"/>
      <c r="T24" s="1"/>
    </row>
    <row r="25" spans="5:22" ht="16.5" x14ac:dyDescent="0.3">
      <c r="E25" s="5" t="s">
        <v>5</v>
      </c>
      <c r="F25" s="4"/>
      <c r="G25" s="35">
        <f>+N13</f>
        <v>1418485</v>
      </c>
      <c r="H25" s="36"/>
      <c r="L25" s="1"/>
      <c r="M25" s="1"/>
      <c r="N25" s="1"/>
      <c r="O25" s="1"/>
      <c r="P25" s="1"/>
      <c r="Q25" s="1"/>
      <c r="R25" s="1"/>
      <c r="S25" s="1"/>
      <c r="T25" s="1"/>
    </row>
    <row r="26" spans="5:22" ht="16.5" x14ac:dyDescent="0.3">
      <c r="E26" s="5" t="s">
        <v>4</v>
      </c>
      <c r="F26" s="4"/>
      <c r="G26" s="35">
        <f>+O13</f>
        <v>1539996</v>
      </c>
      <c r="H26" s="37"/>
      <c r="L26" s="1"/>
      <c r="M26" s="1"/>
      <c r="N26" s="1"/>
      <c r="O26" s="38" t="s">
        <v>38</v>
      </c>
      <c r="P26" s="38"/>
      <c r="Q26" s="38"/>
      <c r="R26" s="38"/>
    </row>
    <row r="27" spans="5:22" ht="16.5" customHeight="1" x14ac:dyDescent="0.3">
      <c r="E27" s="5" t="s">
        <v>3</v>
      </c>
      <c r="F27" s="4"/>
      <c r="G27" s="35">
        <f>+Q13</f>
        <v>2519910</v>
      </c>
      <c r="H27" s="37"/>
      <c r="L27" s="1"/>
      <c r="M27" s="1"/>
      <c r="N27" s="1"/>
      <c r="O27" s="39" t="s">
        <v>42</v>
      </c>
      <c r="P27" s="39"/>
      <c r="Q27" s="39"/>
      <c r="R27" s="39"/>
    </row>
    <row r="28" spans="5:22" ht="16.5" x14ac:dyDescent="0.3">
      <c r="E28" s="5" t="s">
        <v>2</v>
      </c>
      <c r="F28" s="4"/>
      <c r="G28" s="25">
        <v>0</v>
      </c>
      <c r="H28" s="26"/>
      <c r="L28" s="1"/>
      <c r="M28" s="1"/>
      <c r="N28" s="1"/>
      <c r="O28" s="1"/>
      <c r="P28" s="1"/>
      <c r="Q28" s="1"/>
    </row>
    <row r="29" spans="5:22" ht="17.25" thickBot="1" x14ac:dyDescent="0.35">
      <c r="E29" s="3" t="s">
        <v>1</v>
      </c>
      <c r="F29" s="2"/>
      <c r="G29" s="27">
        <v>0</v>
      </c>
      <c r="H29" s="28"/>
      <c r="L29" s="1"/>
      <c r="M29" s="1"/>
      <c r="N29" s="1"/>
      <c r="O29" s="1"/>
      <c r="P29" s="1"/>
      <c r="Q29" s="1"/>
    </row>
    <row r="30" spans="5:22" ht="17.25" thickBot="1" x14ac:dyDescent="0.35">
      <c r="E30" s="29" t="s">
        <v>0</v>
      </c>
      <c r="F30" s="30"/>
      <c r="G30" s="31">
        <f>SUM(G17:H29)</f>
        <v>439489297</v>
      </c>
      <c r="H30" s="32"/>
      <c r="L30" s="1"/>
      <c r="M30" s="1"/>
      <c r="N30" s="1"/>
      <c r="O30" s="1"/>
      <c r="P30" s="1"/>
      <c r="Q30" s="1"/>
      <c r="R30" s="1"/>
      <c r="S30" s="1"/>
      <c r="T30" s="1"/>
    </row>
  </sheetData>
  <mergeCells count="39">
    <mergeCell ref="G28:H28"/>
    <mergeCell ref="G29:H29"/>
    <mergeCell ref="E30:F30"/>
    <mergeCell ref="G30:H30"/>
    <mergeCell ref="G23:H23"/>
    <mergeCell ref="G24:H24"/>
    <mergeCell ref="G25:H25"/>
    <mergeCell ref="G26:H26"/>
    <mergeCell ref="O26:R26"/>
    <mergeCell ref="G27:H27"/>
    <mergeCell ref="O27:R27"/>
    <mergeCell ref="G17:H17"/>
    <mergeCell ref="G18:H18"/>
    <mergeCell ref="G19:H19"/>
    <mergeCell ref="G20:H20"/>
    <mergeCell ref="G21:H21"/>
    <mergeCell ref="G22:H22"/>
    <mergeCell ref="B15:D15"/>
    <mergeCell ref="K5:K6"/>
    <mergeCell ref="L5:L6"/>
    <mergeCell ref="M5:M6"/>
    <mergeCell ref="N5:N6"/>
    <mergeCell ref="K14:L14"/>
    <mergeCell ref="B2:T3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Q5:Q6"/>
    <mergeCell ref="R5:R6"/>
    <mergeCell ref="S5:S6"/>
    <mergeCell ref="T5:T6"/>
    <mergeCell ref="O5:O6"/>
    <mergeCell ref="P5:P6"/>
  </mergeCells>
  <pageMargins left="0.7" right="0.7" top="0.75" bottom="0.75" header="0.3" footer="0.3"/>
  <pageSetup paperSize="5" scale="6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V30"/>
  <sheetViews>
    <sheetView workbookViewId="0">
      <selection activeCell="K19" sqref="K19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10.28515625" customWidth="1"/>
    <col min="4" max="4" width="7.140625" bestFit="1" customWidth="1"/>
    <col min="5" max="5" width="13.7109375" customWidth="1"/>
    <col min="6" max="6" width="15.42578125" customWidth="1"/>
    <col min="7" max="7" width="15.85546875" customWidth="1"/>
    <col min="8" max="8" width="13.5703125" customWidth="1"/>
    <col min="9" max="9" width="12.5703125" customWidth="1"/>
    <col min="10" max="10" width="14.85546875" customWidth="1"/>
    <col min="11" max="12" width="15.7109375" customWidth="1"/>
    <col min="17" max="17" width="10.42578125" customWidth="1"/>
    <col min="18" max="18" width="13.7109375" customWidth="1"/>
    <col min="19" max="19" width="12" customWidth="1"/>
    <col min="20" max="20" width="18" customWidth="1"/>
    <col min="22" max="22" width="20.28515625" bestFit="1" customWidth="1"/>
  </cols>
  <sheetData>
    <row r="2" spans="2:20" x14ac:dyDescent="0.25">
      <c r="B2" s="46" t="s">
        <v>45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2:20" x14ac:dyDescent="0.25"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2:20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2:20" x14ac:dyDescent="0.25">
      <c r="B5" s="47" t="s">
        <v>35</v>
      </c>
      <c r="C5" s="47" t="s">
        <v>34</v>
      </c>
      <c r="D5" s="49" t="s">
        <v>33</v>
      </c>
      <c r="E5" s="51" t="s">
        <v>32</v>
      </c>
      <c r="F5" s="43" t="s">
        <v>31</v>
      </c>
      <c r="G5" s="43" t="s">
        <v>30</v>
      </c>
      <c r="H5" s="43" t="s">
        <v>37</v>
      </c>
      <c r="I5" s="43" t="s">
        <v>29</v>
      </c>
      <c r="J5" s="43" t="s">
        <v>36</v>
      </c>
      <c r="K5" s="43" t="s">
        <v>28</v>
      </c>
      <c r="L5" s="43" t="s">
        <v>27</v>
      </c>
      <c r="M5" s="43" t="s">
        <v>26</v>
      </c>
      <c r="N5" s="43" t="s">
        <v>5</v>
      </c>
      <c r="O5" s="43" t="s">
        <v>25</v>
      </c>
      <c r="P5" s="43" t="s">
        <v>24</v>
      </c>
      <c r="Q5" s="43" t="s">
        <v>23</v>
      </c>
      <c r="R5" s="43" t="s">
        <v>22</v>
      </c>
      <c r="S5" s="43" t="s">
        <v>21</v>
      </c>
      <c r="T5" s="53" t="s">
        <v>20</v>
      </c>
    </row>
    <row r="6" spans="2:20" ht="35.25" customHeight="1" x14ac:dyDescent="0.25">
      <c r="B6" s="48"/>
      <c r="C6" s="48"/>
      <c r="D6" s="50"/>
      <c r="E6" s="52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53"/>
    </row>
    <row r="7" spans="2:20" ht="15.75" x14ac:dyDescent="0.3">
      <c r="B7" s="20" t="s">
        <v>19</v>
      </c>
      <c r="C7" s="13">
        <v>18147</v>
      </c>
      <c r="D7" s="19">
        <f t="shared" ref="D7:D13" si="0">C7/$C$13</f>
        <v>0.62179201644680482</v>
      </c>
      <c r="E7" s="18">
        <f>$E$13*D7</f>
        <v>256576684.21593282</v>
      </c>
      <c r="F7" s="18">
        <f>F13*D7</f>
        <v>0</v>
      </c>
      <c r="G7" s="18">
        <f>$G$13*D7</f>
        <v>12233101.933013534</v>
      </c>
      <c r="H7" s="18"/>
      <c r="I7" s="17"/>
      <c r="J7" s="17"/>
      <c r="K7" s="17"/>
      <c r="L7" s="17"/>
      <c r="M7" s="16"/>
      <c r="N7" s="16"/>
      <c r="O7" s="16"/>
      <c r="P7" s="16"/>
      <c r="Q7" s="16"/>
      <c r="R7" s="16"/>
      <c r="S7" s="16"/>
      <c r="T7" s="15">
        <f t="shared" ref="T7:T13" si="1">SUM(E7:S7)</f>
        <v>268809786.14894634</v>
      </c>
    </row>
    <row r="8" spans="2:20" ht="15.75" x14ac:dyDescent="0.3">
      <c r="B8" s="20" t="s">
        <v>18</v>
      </c>
      <c r="C8" s="13">
        <v>8208</v>
      </c>
      <c r="D8" s="19">
        <f t="shared" si="0"/>
        <v>0.28124036320027412</v>
      </c>
      <c r="E8" s="18">
        <f t="shared" ref="E8:E12" si="2">$E$13*D8</f>
        <v>116051216.40185027</v>
      </c>
      <c r="F8" s="18">
        <f>F13*D8</f>
        <v>0</v>
      </c>
      <c r="G8" s="18">
        <f t="shared" ref="G8:G12" si="3">$G$13*D8</f>
        <v>5533107.4373822175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si="1"/>
        <v>121584323.83923249</v>
      </c>
    </row>
    <row r="9" spans="2:20" ht="15.75" x14ac:dyDescent="0.3">
      <c r="B9" s="20" t="s">
        <v>17</v>
      </c>
      <c r="C9" s="13">
        <v>247</v>
      </c>
      <c r="D9" s="19">
        <f t="shared" si="0"/>
        <v>8.4632516703786187E-3</v>
      </c>
      <c r="E9" s="18">
        <f t="shared" si="2"/>
        <v>3492281.9750556792</v>
      </c>
      <c r="F9" s="18">
        <f>F13*D9</f>
        <v>0</v>
      </c>
      <c r="G9" s="18">
        <f t="shared" si="3"/>
        <v>166505.54788418708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si="1"/>
        <v>3658787.5229398664</v>
      </c>
    </row>
    <row r="10" spans="2:20" ht="15.75" x14ac:dyDescent="0.3">
      <c r="B10" s="20" t="s">
        <v>16</v>
      </c>
      <c r="C10" s="13">
        <v>660</v>
      </c>
      <c r="D10" s="19">
        <f t="shared" si="0"/>
        <v>2.2614356690080519E-2</v>
      </c>
      <c r="E10" s="18">
        <f t="shared" si="2"/>
        <v>9331603.6580435149</v>
      </c>
      <c r="F10" s="18">
        <f>F13*D10</f>
        <v>0</v>
      </c>
      <c r="G10" s="18">
        <f t="shared" si="3"/>
        <v>444913.60973102617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si="1"/>
        <v>9776517.2677745409</v>
      </c>
    </row>
    <row r="11" spans="2:20" ht="15.75" x14ac:dyDescent="0.3">
      <c r="B11" s="20" t="s">
        <v>15</v>
      </c>
      <c r="C11" s="13">
        <v>994</v>
      </c>
      <c r="D11" s="19">
        <f t="shared" si="0"/>
        <v>3.4058591742333388E-2</v>
      </c>
      <c r="E11" s="18">
        <f t="shared" si="2"/>
        <v>14053960.660750385</v>
      </c>
      <c r="F11" s="18">
        <f>F13*D11</f>
        <v>0</v>
      </c>
      <c r="G11" s="18">
        <f t="shared" si="3"/>
        <v>670066.86071612127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si="1"/>
        <v>14724027.521466507</v>
      </c>
    </row>
    <row r="12" spans="2:20" ht="15.75" x14ac:dyDescent="0.3">
      <c r="B12" s="20" t="s">
        <v>14</v>
      </c>
      <c r="C12" s="13">
        <v>929</v>
      </c>
      <c r="D12" s="19">
        <f t="shared" si="0"/>
        <v>3.1831420250128493E-2</v>
      </c>
      <c r="E12" s="18">
        <f t="shared" si="2"/>
        <v>13134939.088367313</v>
      </c>
      <c r="F12" s="18">
        <f>F13*D12</f>
        <v>0</v>
      </c>
      <c r="G12" s="18">
        <f t="shared" si="3"/>
        <v>626249.61127291422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si="1"/>
        <v>13761188.699640227</v>
      </c>
    </row>
    <row r="13" spans="2:20" ht="18.75" x14ac:dyDescent="0.3">
      <c r="B13" s="14" t="s">
        <v>13</v>
      </c>
      <c r="C13" s="13">
        <v>29185</v>
      </c>
      <c r="D13" s="12">
        <f t="shared" si="0"/>
        <v>1</v>
      </c>
      <c r="E13" s="23">
        <v>412640686</v>
      </c>
      <c r="F13" s="11">
        <v>0</v>
      </c>
      <c r="G13" s="23">
        <v>19673945</v>
      </c>
      <c r="H13" s="23">
        <v>1317925</v>
      </c>
      <c r="I13" s="23">
        <v>0</v>
      </c>
      <c r="J13" s="23">
        <v>3165857</v>
      </c>
      <c r="K13" s="23">
        <v>0</v>
      </c>
      <c r="L13" s="23">
        <v>-2870075</v>
      </c>
      <c r="M13" s="23">
        <v>82568</v>
      </c>
      <c r="N13" s="23">
        <v>1418485</v>
      </c>
      <c r="O13" s="23">
        <v>1539996</v>
      </c>
      <c r="P13" s="11">
        <v>0</v>
      </c>
      <c r="Q13" s="11">
        <v>2519910</v>
      </c>
      <c r="R13" s="11">
        <v>0</v>
      </c>
      <c r="S13" s="11">
        <v>0</v>
      </c>
      <c r="T13" s="10">
        <f t="shared" si="1"/>
        <v>439489297</v>
      </c>
    </row>
    <row r="14" spans="2:20" ht="16.5" x14ac:dyDescent="0.3">
      <c r="B14" s="1"/>
      <c r="C14" s="8"/>
      <c r="D14" s="1"/>
      <c r="E14" s="8"/>
      <c r="F14" s="8"/>
      <c r="G14" s="8"/>
      <c r="H14" s="8"/>
      <c r="I14" s="8"/>
      <c r="J14" s="8"/>
      <c r="K14" s="45"/>
      <c r="L14" s="45"/>
      <c r="M14" s="8"/>
      <c r="N14" s="8"/>
      <c r="O14" s="8"/>
      <c r="P14" s="8"/>
      <c r="Q14" s="8"/>
      <c r="R14" s="1"/>
      <c r="S14" s="1"/>
      <c r="T14" s="1"/>
    </row>
    <row r="15" spans="2:20" ht="16.5" x14ac:dyDescent="0.3">
      <c r="B15" s="42"/>
      <c r="C15" s="42"/>
      <c r="D15" s="42"/>
      <c r="E15" s="9"/>
      <c r="F15" s="9"/>
      <c r="G15" s="1"/>
      <c r="H15" s="1"/>
      <c r="I15" s="1"/>
      <c r="J15" s="1"/>
      <c r="K15" s="1"/>
    </row>
    <row r="16" spans="2:20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5:22" ht="16.5" x14ac:dyDescent="0.3">
      <c r="E17" s="7" t="s">
        <v>12</v>
      </c>
      <c r="F17" s="6"/>
      <c r="G17" s="40">
        <f>+E13</f>
        <v>412640686</v>
      </c>
      <c r="H17" s="41"/>
      <c r="L17" s="1"/>
      <c r="M17" s="1"/>
      <c r="N17" s="1"/>
      <c r="O17" s="1"/>
      <c r="P17" s="1"/>
      <c r="Q17" s="1"/>
      <c r="R17" s="1"/>
      <c r="S17" s="1"/>
      <c r="T17" s="1"/>
    </row>
    <row r="18" spans="5:22" ht="16.5" x14ac:dyDescent="0.3">
      <c r="E18" s="5" t="s">
        <v>11</v>
      </c>
      <c r="F18" s="4"/>
      <c r="G18" s="33">
        <f>+G13</f>
        <v>19673945</v>
      </c>
      <c r="H18" s="34"/>
      <c r="L18" s="1"/>
      <c r="M18" s="1"/>
      <c r="N18" s="1"/>
      <c r="O18" s="1"/>
      <c r="P18" s="1"/>
      <c r="Q18" s="1"/>
      <c r="R18" s="1"/>
      <c r="S18" s="1"/>
    </row>
    <row r="19" spans="5:22" ht="16.5" x14ac:dyDescent="0.3">
      <c r="E19" s="5" t="s">
        <v>10</v>
      </c>
      <c r="F19" s="4"/>
      <c r="G19" s="33">
        <f>+I13</f>
        <v>0</v>
      </c>
      <c r="H19" s="34"/>
      <c r="L19" s="1"/>
      <c r="M19" s="1"/>
      <c r="N19" s="1"/>
      <c r="O19" s="1"/>
      <c r="P19" s="1"/>
      <c r="Q19" s="1"/>
      <c r="R19" s="1"/>
      <c r="S19" s="1"/>
      <c r="T19" s="1"/>
    </row>
    <row r="20" spans="5:22" ht="16.5" x14ac:dyDescent="0.3">
      <c r="E20" s="5" t="s">
        <v>9</v>
      </c>
      <c r="F20" s="4"/>
      <c r="G20" s="35">
        <f>+H13</f>
        <v>1317925</v>
      </c>
      <c r="H20" s="36"/>
      <c r="L20" s="1"/>
      <c r="M20" s="1"/>
      <c r="N20" s="1"/>
      <c r="O20" s="1"/>
      <c r="P20" s="1"/>
      <c r="Q20" s="1"/>
      <c r="R20" s="1"/>
      <c r="S20" s="1"/>
      <c r="T20" s="1"/>
      <c r="V20" s="22"/>
    </row>
    <row r="21" spans="5:22" ht="16.5" x14ac:dyDescent="0.3">
      <c r="E21" s="5" t="s">
        <v>8</v>
      </c>
      <c r="F21" s="4"/>
      <c r="G21" s="33">
        <f>+L13</f>
        <v>-2870075</v>
      </c>
      <c r="H21" s="34"/>
      <c r="L21" s="1"/>
      <c r="M21" s="1"/>
      <c r="N21" s="1"/>
      <c r="O21" s="1"/>
      <c r="P21" s="1"/>
      <c r="Q21" s="1"/>
      <c r="R21" s="1"/>
      <c r="S21" s="1"/>
      <c r="T21" s="1"/>
    </row>
    <row r="22" spans="5:22" ht="16.5" x14ac:dyDescent="0.3">
      <c r="E22" s="5" t="s">
        <v>36</v>
      </c>
      <c r="F22" s="4"/>
      <c r="G22" s="35">
        <f>+J13</f>
        <v>3165857</v>
      </c>
      <c r="H22" s="36"/>
      <c r="L22" s="1"/>
      <c r="M22" s="1"/>
      <c r="N22" s="1"/>
      <c r="O22" s="1"/>
      <c r="P22" s="1"/>
      <c r="Q22" s="1"/>
      <c r="R22" s="1"/>
      <c r="S22" s="1"/>
      <c r="T22" s="1"/>
    </row>
    <row r="23" spans="5:22" ht="16.5" x14ac:dyDescent="0.3">
      <c r="E23" s="5" t="s">
        <v>7</v>
      </c>
      <c r="F23" s="4"/>
      <c r="G23" s="33">
        <f>P11</f>
        <v>0</v>
      </c>
      <c r="H23" s="34"/>
      <c r="L23" s="1"/>
      <c r="M23" s="1"/>
      <c r="N23" s="1"/>
      <c r="O23" s="1"/>
      <c r="P23" s="1"/>
      <c r="Q23" s="1"/>
      <c r="R23" s="1"/>
      <c r="S23" s="1"/>
      <c r="T23" s="1"/>
    </row>
    <row r="24" spans="5:22" ht="16.5" x14ac:dyDescent="0.3">
      <c r="E24" s="5" t="s">
        <v>6</v>
      </c>
      <c r="F24" s="4"/>
      <c r="G24" s="33">
        <f>+M13</f>
        <v>82568</v>
      </c>
      <c r="H24" s="34"/>
      <c r="L24" s="1"/>
      <c r="M24" s="1"/>
      <c r="N24" s="1"/>
      <c r="O24" s="1"/>
      <c r="P24" s="1"/>
      <c r="Q24" s="1"/>
      <c r="R24" s="1"/>
      <c r="S24" s="1"/>
      <c r="T24" s="1"/>
    </row>
    <row r="25" spans="5:22" ht="16.5" x14ac:dyDescent="0.3">
      <c r="E25" s="5" t="s">
        <v>5</v>
      </c>
      <c r="F25" s="4"/>
      <c r="G25" s="35">
        <f>+N13</f>
        <v>1418485</v>
      </c>
      <c r="H25" s="36"/>
      <c r="L25" s="1"/>
      <c r="M25" s="1"/>
      <c r="N25" s="1"/>
      <c r="O25" s="1"/>
      <c r="P25" s="1"/>
      <c r="Q25" s="1"/>
      <c r="R25" s="1"/>
      <c r="S25" s="1"/>
      <c r="T25" s="1"/>
    </row>
    <row r="26" spans="5:22" ht="16.5" x14ac:dyDescent="0.3">
      <c r="E26" s="5" t="s">
        <v>4</v>
      </c>
      <c r="F26" s="4"/>
      <c r="G26" s="35">
        <f>+O13</f>
        <v>1539996</v>
      </c>
      <c r="H26" s="37"/>
      <c r="L26" s="1"/>
      <c r="M26" s="1"/>
      <c r="N26" s="1"/>
      <c r="O26" s="38" t="s">
        <v>38</v>
      </c>
      <c r="P26" s="38"/>
      <c r="Q26" s="38"/>
      <c r="R26" s="38"/>
    </row>
    <row r="27" spans="5:22" ht="16.5" customHeight="1" x14ac:dyDescent="0.3">
      <c r="E27" s="5" t="s">
        <v>3</v>
      </c>
      <c r="F27" s="4"/>
      <c r="G27" s="35">
        <f>+Q13</f>
        <v>2519910</v>
      </c>
      <c r="H27" s="37"/>
      <c r="L27" s="1"/>
      <c r="M27" s="1"/>
      <c r="N27" s="1"/>
      <c r="O27" s="39" t="s">
        <v>42</v>
      </c>
      <c r="P27" s="39"/>
      <c r="Q27" s="39"/>
      <c r="R27" s="39"/>
    </row>
    <row r="28" spans="5:22" ht="16.5" x14ac:dyDescent="0.3">
      <c r="E28" s="5" t="s">
        <v>2</v>
      </c>
      <c r="F28" s="4"/>
      <c r="G28" s="25">
        <v>0</v>
      </c>
      <c r="H28" s="26"/>
      <c r="L28" s="1"/>
      <c r="M28" s="1"/>
      <c r="N28" s="1"/>
      <c r="O28" s="1"/>
      <c r="P28" s="1"/>
      <c r="Q28" s="1"/>
    </row>
    <row r="29" spans="5:22" ht="17.25" thickBot="1" x14ac:dyDescent="0.35">
      <c r="E29" s="3" t="s">
        <v>1</v>
      </c>
      <c r="F29" s="2"/>
      <c r="G29" s="27">
        <v>0</v>
      </c>
      <c r="H29" s="28"/>
      <c r="L29" s="1"/>
      <c r="M29" s="1"/>
      <c r="N29" s="1"/>
      <c r="O29" s="1"/>
      <c r="P29" s="1"/>
      <c r="Q29" s="1"/>
    </row>
    <row r="30" spans="5:22" ht="17.25" thickBot="1" x14ac:dyDescent="0.35">
      <c r="E30" s="29" t="s">
        <v>0</v>
      </c>
      <c r="F30" s="30"/>
      <c r="G30" s="31">
        <f>SUM(G17:H29)</f>
        <v>439489297</v>
      </c>
      <c r="H30" s="32"/>
      <c r="L30" s="1"/>
      <c r="M30" s="1"/>
      <c r="N30" s="1"/>
      <c r="O30" s="1"/>
      <c r="P30" s="1"/>
      <c r="Q30" s="1"/>
      <c r="R30" s="1"/>
      <c r="S30" s="1"/>
      <c r="T30" s="1"/>
    </row>
  </sheetData>
  <mergeCells count="39">
    <mergeCell ref="O26:R26"/>
    <mergeCell ref="O27:R27"/>
    <mergeCell ref="P5:P6"/>
    <mergeCell ref="Q5:Q6"/>
    <mergeCell ref="K14:L14"/>
    <mergeCell ref="B2:T3"/>
    <mergeCell ref="B5:B6"/>
    <mergeCell ref="C5:C6"/>
    <mergeCell ref="D5:D6"/>
    <mergeCell ref="E5:E6"/>
    <mergeCell ref="F5:F6"/>
    <mergeCell ref="G5:G6"/>
    <mergeCell ref="H5:H6"/>
    <mergeCell ref="R5:R6"/>
    <mergeCell ref="S5:S6"/>
    <mergeCell ref="T5:T6"/>
    <mergeCell ref="O5:O6"/>
    <mergeCell ref="I5:I6"/>
    <mergeCell ref="K5:K6"/>
    <mergeCell ref="B15:D15"/>
    <mergeCell ref="G17:H17"/>
    <mergeCell ref="L5:L6"/>
    <mergeCell ref="M5:M6"/>
    <mergeCell ref="N5:N6"/>
    <mergeCell ref="J5:J6"/>
    <mergeCell ref="G18:H18"/>
    <mergeCell ref="G19:H19"/>
    <mergeCell ref="G20:H20"/>
    <mergeCell ref="G21:H21"/>
    <mergeCell ref="G23:H23"/>
    <mergeCell ref="G22:H22"/>
    <mergeCell ref="G24:H24"/>
    <mergeCell ref="G29:H29"/>
    <mergeCell ref="E30:F30"/>
    <mergeCell ref="G30:H30"/>
    <mergeCell ref="G25:H25"/>
    <mergeCell ref="G26:H26"/>
    <mergeCell ref="G27:H27"/>
    <mergeCell ref="G28:H28"/>
  </mergeCells>
  <pageMargins left="0.7" right="0.7" top="0.75" bottom="0.75" header="0.3" footer="0.3"/>
  <pageSetup paperSize="258" scale="5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T30"/>
  <sheetViews>
    <sheetView workbookViewId="0">
      <selection activeCell="J21" sqref="J21"/>
    </sheetView>
  </sheetViews>
  <sheetFormatPr baseColWidth="10" defaultRowHeight="15" x14ac:dyDescent="0.25"/>
  <cols>
    <col min="1" max="1" width="6" customWidth="1"/>
    <col min="5" max="5" width="13.42578125" customWidth="1"/>
    <col min="20" max="20" width="17.5703125" customWidth="1"/>
  </cols>
  <sheetData>
    <row r="2" spans="2:20" x14ac:dyDescent="0.25">
      <c r="B2" s="46" t="s">
        <v>46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2:20" x14ac:dyDescent="0.25"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2:20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2:20" x14ac:dyDescent="0.25">
      <c r="B5" s="47" t="s">
        <v>35</v>
      </c>
      <c r="C5" s="47" t="s">
        <v>34</v>
      </c>
      <c r="D5" s="49" t="s">
        <v>33</v>
      </c>
      <c r="E5" s="51" t="s">
        <v>32</v>
      </c>
      <c r="F5" s="54" t="s">
        <v>31</v>
      </c>
      <c r="G5" s="43" t="s">
        <v>30</v>
      </c>
      <c r="H5" s="54" t="s">
        <v>37</v>
      </c>
      <c r="I5" s="43" t="s">
        <v>29</v>
      </c>
      <c r="J5" s="54" t="s">
        <v>36</v>
      </c>
      <c r="K5" s="54" t="s">
        <v>28</v>
      </c>
      <c r="L5" s="43" t="s">
        <v>27</v>
      </c>
      <c r="M5" s="43" t="s">
        <v>26</v>
      </c>
      <c r="N5" s="43" t="s">
        <v>5</v>
      </c>
      <c r="O5" s="43" t="s">
        <v>25</v>
      </c>
      <c r="P5" s="43" t="s">
        <v>24</v>
      </c>
      <c r="Q5" s="43" t="s">
        <v>23</v>
      </c>
      <c r="R5" s="43" t="s">
        <v>22</v>
      </c>
      <c r="S5" s="43" t="s">
        <v>21</v>
      </c>
      <c r="T5" s="53" t="s">
        <v>20</v>
      </c>
    </row>
    <row r="6" spans="2:20" ht="43.5" customHeight="1" x14ac:dyDescent="0.25">
      <c r="B6" s="48"/>
      <c r="C6" s="48"/>
      <c r="D6" s="50"/>
      <c r="E6" s="52"/>
      <c r="F6" s="55"/>
      <c r="G6" s="44"/>
      <c r="H6" s="55"/>
      <c r="I6" s="44"/>
      <c r="J6" s="55"/>
      <c r="K6" s="55"/>
      <c r="L6" s="44"/>
      <c r="M6" s="44"/>
      <c r="N6" s="44"/>
      <c r="O6" s="44"/>
      <c r="P6" s="44"/>
      <c r="Q6" s="44"/>
      <c r="R6" s="44"/>
      <c r="S6" s="44"/>
      <c r="T6" s="53"/>
    </row>
    <row r="7" spans="2:20" ht="15.75" x14ac:dyDescent="0.3">
      <c r="B7" s="20" t="s">
        <v>19</v>
      </c>
      <c r="C7" s="13">
        <v>18147</v>
      </c>
      <c r="D7" s="19">
        <f t="shared" ref="D7:D13" si="0">C7/$C$13</f>
        <v>0.62179201644680482</v>
      </c>
      <c r="E7" s="18">
        <f>$E$13*D7</f>
        <v>256576684.21593282</v>
      </c>
      <c r="F7" s="18">
        <f>F13*D7</f>
        <v>0</v>
      </c>
      <c r="G7" s="18">
        <f>$G$13*D7</f>
        <v>12233101.933013534</v>
      </c>
      <c r="H7" s="18"/>
      <c r="I7" s="17"/>
      <c r="J7" s="17"/>
      <c r="K7" s="17"/>
      <c r="L7" s="17"/>
      <c r="M7" s="16"/>
      <c r="N7" s="16"/>
      <c r="O7" s="16"/>
      <c r="P7" s="16"/>
      <c r="Q7" s="16"/>
      <c r="R7" s="16"/>
      <c r="S7" s="16"/>
      <c r="T7" s="15">
        <f t="shared" ref="T7:T13" si="1">SUM(E7:S7)</f>
        <v>268809786.14894634</v>
      </c>
    </row>
    <row r="8" spans="2:20" ht="25.5" x14ac:dyDescent="0.3">
      <c r="B8" s="20" t="s">
        <v>18</v>
      </c>
      <c r="C8" s="13">
        <v>8208</v>
      </c>
      <c r="D8" s="19">
        <f t="shared" si="0"/>
        <v>0.28124036320027412</v>
      </c>
      <c r="E8" s="18">
        <f t="shared" ref="E8:E12" si="2">$E$13*D8</f>
        <v>116051216.40185027</v>
      </c>
      <c r="F8" s="18">
        <f>F13*D8</f>
        <v>0</v>
      </c>
      <c r="G8" s="18">
        <f t="shared" ref="G8:G12" si="3">$G$13*D8</f>
        <v>5533107.4373822175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si="1"/>
        <v>121584323.83923249</v>
      </c>
    </row>
    <row r="9" spans="2:20" ht="15.75" x14ac:dyDescent="0.3">
      <c r="B9" s="20" t="s">
        <v>17</v>
      </c>
      <c r="C9" s="13">
        <v>247</v>
      </c>
      <c r="D9" s="19">
        <f t="shared" si="0"/>
        <v>8.4632516703786187E-3</v>
      </c>
      <c r="E9" s="18">
        <f t="shared" si="2"/>
        <v>3492281.9750556792</v>
      </c>
      <c r="F9" s="18">
        <f>F13*D9</f>
        <v>0</v>
      </c>
      <c r="G9" s="18">
        <f t="shared" si="3"/>
        <v>166505.54788418708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si="1"/>
        <v>3658787.5229398664</v>
      </c>
    </row>
    <row r="10" spans="2:20" ht="15.75" x14ac:dyDescent="0.3">
      <c r="B10" s="20" t="s">
        <v>16</v>
      </c>
      <c r="C10" s="13">
        <v>660</v>
      </c>
      <c r="D10" s="19">
        <f t="shared" si="0"/>
        <v>2.2614356690080519E-2</v>
      </c>
      <c r="E10" s="18">
        <f t="shared" si="2"/>
        <v>9331603.6580435149</v>
      </c>
      <c r="F10" s="18">
        <f>F13*D10</f>
        <v>0</v>
      </c>
      <c r="G10" s="18">
        <f t="shared" si="3"/>
        <v>444913.60973102617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si="1"/>
        <v>9776517.2677745409</v>
      </c>
    </row>
    <row r="11" spans="2:20" ht="15.75" x14ac:dyDescent="0.3">
      <c r="B11" s="20" t="s">
        <v>15</v>
      </c>
      <c r="C11" s="13">
        <v>994</v>
      </c>
      <c r="D11" s="19">
        <f t="shared" si="0"/>
        <v>3.4058591742333388E-2</v>
      </c>
      <c r="E11" s="18">
        <f t="shared" si="2"/>
        <v>14053960.660750385</v>
      </c>
      <c r="F11" s="18">
        <f>F13*D11</f>
        <v>0</v>
      </c>
      <c r="G11" s="18">
        <f t="shared" si="3"/>
        <v>670066.86071612127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si="1"/>
        <v>14724027.521466507</v>
      </c>
    </row>
    <row r="12" spans="2:20" ht="25.5" x14ac:dyDescent="0.3">
      <c r="B12" s="20" t="s">
        <v>14</v>
      </c>
      <c r="C12" s="13">
        <v>929</v>
      </c>
      <c r="D12" s="19">
        <f t="shared" si="0"/>
        <v>3.1831420250128493E-2</v>
      </c>
      <c r="E12" s="18">
        <f t="shared" si="2"/>
        <v>13134939.088367313</v>
      </c>
      <c r="F12" s="18">
        <f>F13*D12</f>
        <v>0</v>
      </c>
      <c r="G12" s="18">
        <f t="shared" si="3"/>
        <v>626249.61127291422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si="1"/>
        <v>13761188.699640227</v>
      </c>
    </row>
    <row r="13" spans="2:20" ht="18.75" x14ac:dyDescent="0.3">
      <c r="B13" s="14" t="s">
        <v>13</v>
      </c>
      <c r="C13" s="13">
        <v>29185</v>
      </c>
      <c r="D13" s="12">
        <f t="shared" si="0"/>
        <v>1</v>
      </c>
      <c r="E13" s="23">
        <v>412640686</v>
      </c>
      <c r="F13" s="11">
        <v>0</v>
      </c>
      <c r="G13" s="23">
        <v>19673945</v>
      </c>
      <c r="H13" s="23">
        <v>1250916</v>
      </c>
      <c r="I13" s="23">
        <v>0</v>
      </c>
      <c r="J13" s="23">
        <v>3165857</v>
      </c>
      <c r="K13" s="23">
        <v>0</v>
      </c>
      <c r="L13" s="23">
        <v>-2870075</v>
      </c>
      <c r="M13" s="23">
        <v>82568</v>
      </c>
      <c r="N13" s="23">
        <v>1418485</v>
      </c>
      <c r="O13" s="23">
        <v>1539996</v>
      </c>
      <c r="P13" s="11">
        <v>0</v>
      </c>
      <c r="Q13" s="11">
        <v>2519910</v>
      </c>
      <c r="R13" s="11">
        <v>71995221</v>
      </c>
      <c r="S13" s="11">
        <v>83178942</v>
      </c>
      <c r="T13" s="10">
        <f t="shared" si="1"/>
        <v>594596451</v>
      </c>
    </row>
    <row r="14" spans="2:20" ht="16.5" x14ac:dyDescent="0.3">
      <c r="B14" s="1"/>
      <c r="C14" s="8"/>
      <c r="D14" s="1"/>
      <c r="E14" s="8"/>
      <c r="F14" s="8"/>
      <c r="G14" s="8"/>
      <c r="H14" s="8"/>
      <c r="I14" s="8"/>
      <c r="J14" s="8"/>
      <c r="K14" s="45"/>
      <c r="L14" s="45"/>
      <c r="M14" s="8"/>
      <c r="N14" s="8"/>
      <c r="O14" s="8"/>
      <c r="P14" s="8"/>
      <c r="Q14" s="8"/>
      <c r="R14" s="1"/>
      <c r="S14" s="1"/>
      <c r="T14" s="1"/>
    </row>
    <row r="15" spans="2:20" ht="16.5" x14ac:dyDescent="0.3">
      <c r="B15" s="42"/>
      <c r="C15" s="42"/>
      <c r="D15" s="42"/>
      <c r="E15" s="9"/>
      <c r="F15" s="9"/>
      <c r="G15" s="1"/>
      <c r="H15" s="1"/>
      <c r="I15" s="1"/>
      <c r="J15" s="1"/>
      <c r="K15" s="1"/>
    </row>
    <row r="16" spans="2:20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5:20" ht="16.5" x14ac:dyDescent="0.3">
      <c r="E17" s="7" t="s">
        <v>12</v>
      </c>
      <c r="F17" s="6"/>
      <c r="G17" s="40">
        <f>+E13</f>
        <v>412640686</v>
      </c>
      <c r="H17" s="41"/>
      <c r="L17" s="1"/>
      <c r="M17" s="1"/>
      <c r="N17" s="1"/>
      <c r="O17" s="1"/>
      <c r="P17" s="1"/>
      <c r="Q17" s="1"/>
      <c r="R17" s="1"/>
      <c r="S17" s="1"/>
      <c r="T17" s="1"/>
    </row>
    <row r="18" spans="5:20" ht="16.5" x14ac:dyDescent="0.3">
      <c r="E18" s="5" t="s">
        <v>11</v>
      </c>
      <c r="F18" s="4"/>
      <c r="G18" s="33">
        <f>+G13</f>
        <v>19673945</v>
      </c>
      <c r="H18" s="34"/>
      <c r="L18" s="1"/>
      <c r="M18" s="1"/>
      <c r="N18" s="1"/>
      <c r="O18" s="1"/>
      <c r="P18" s="1"/>
      <c r="Q18" s="1"/>
      <c r="R18" s="1"/>
      <c r="S18" s="1"/>
    </row>
    <row r="19" spans="5:20" ht="16.5" x14ac:dyDescent="0.3">
      <c r="E19" s="5" t="s">
        <v>10</v>
      </c>
      <c r="F19" s="4"/>
      <c r="G19" s="33">
        <f>+I13</f>
        <v>0</v>
      </c>
      <c r="H19" s="34"/>
      <c r="L19" s="1"/>
      <c r="M19" s="1"/>
      <c r="N19" s="1"/>
      <c r="O19" s="1"/>
      <c r="P19" s="1"/>
      <c r="Q19" s="1"/>
      <c r="R19" s="1"/>
      <c r="S19" s="1"/>
      <c r="T19" s="1"/>
    </row>
    <row r="20" spans="5:20" ht="16.5" x14ac:dyDescent="0.3">
      <c r="E20" s="5" t="s">
        <v>9</v>
      </c>
      <c r="F20" s="4"/>
      <c r="G20" s="35">
        <f>+H13</f>
        <v>1250916</v>
      </c>
      <c r="H20" s="36"/>
      <c r="L20" s="1"/>
      <c r="M20" s="1"/>
      <c r="N20" s="1"/>
      <c r="O20" s="1"/>
      <c r="P20" s="1"/>
      <c r="Q20" s="1"/>
      <c r="R20" s="1"/>
      <c r="S20" s="1"/>
      <c r="T20" s="1"/>
    </row>
    <row r="21" spans="5:20" ht="16.5" x14ac:dyDescent="0.3">
      <c r="E21" s="5" t="s">
        <v>8</v>
      </c>
      <c r="F21" s="4"/>
      <c r="G21" s="33">
        <f>+L13</f>
        <v>-2870075</v>
      </c>
      <c r="H21" s="34"/>
      <c r="L21" s="1"/>
      <c r="M21" s="1"/>
      <c r="N21" s="1"/>
      <c r="O21" s="1"/>
      <c r="P21" s="1"/>
      <c r="Q21" s="1"/>
      <c r="R21" s="1"/>
      <c r="S21" s="1"/>
      <c r="T21" s="1"/>
    </row>
    <row r="22" spans="5:20" ht="16.5" x14ac:dyDescent="0.3">
      <c r="E22" s="5" t="s">
        <v>36</v>
      </c>
      <c r="F22" s="4"/>
      <c r="G22" s="35">
        <f>+J13</f>
        <v>3165857</v>
      </c>
      <c r="H22" s="36"/>
      <c r="L22" s="1"/>
      <c r="M22" s="1"/>
      <c r="N22" s="1"/>
      <c r="O22" s="1"/>
      <c r="P22" s="1"/>
      <c r="Q22" s="1"/>
      <c r="R22" s="1"/>
      <c r="S22" s="1"/>
      <c r="T22" s="1"/>
    </row>
    <row r="23" spans="5:20" ht="16.5" x14ac:dyDescent="0.3">
      <c r="E23" s="5" t="s">
        <v>7</v>
      </c>
      <c r="F23" s="4"/>
      <c r="G23" s="33">
        <f>P11</f>
        <v>0</v>
      </c>
      <c r="H23" s="34"/>
      <c r="L23" s="1"/>
      <c r="M23" s="1"/>
      <c r="N23" s="1"/>
      <c r="O23" s="1"/>
      <c r="P23" s="1"/>
      <c r="Q23" s="1"/>
      <c r="R23" s="1"/>
      <c r="S23" s="1"/>
      <c r="T23" s="1"/>
    </row>
    <row r="24" spans="5:20" ht="16.5" x14ac:dyDescent="0.3">
      <c r="E24" s="5" t="s">
        <v>6</v>
      </c>
      <c r="F24" s="4"/>
      <c r="G24" s="33">
        <f>+M13</f>
        <v>82568</v>
      </c>
      <c r="H24" s="34"/>
      <c r="L24" s="1"/>
      <c r="M24" s="1"/>
      <c r="N24" s="1"/>
      <c r="O24" s="1"/>
      <c r="P24" s="1"/>
      <c r="Q24" s="1"/>
      <c r="R24" s="1"/>
      <c r="S24" s="1"/>
      <c r="T24" s="1"/>
    </row>
    <row r="25" spans="5:20" ht="16.5" x14ac:dyDescent="0.3">
      <c r="E25" s="5" t="s">
        <v>5</v>
      </c>
      <c r="F25" s="4"/>
      <c r="G25" s="35">
        <f>+N13</f>
        <v>1418485</v>
      </c>
      <c r="H25" s="36"/>
      <c r="L25" s="1"/>
      <c r="M25" s="1"/>
      <c r="N25" s="1"/>
      <c r="O25" s="1"/>
      <c r="P25" s="1"/>
      <c r="Q25" s="1"/>
      <c r="R25" s="1"/>
      <c r="S25" s="1"/>
      <c r="T25" s="1"/>
    </row>
    <row r="26" spans="5:20" ht="16.5" x14ac:dyDescent="0.3">
      <c r="E26" s="5" t="s">
        <v>4</v>
      </c>
      <c r="F26" s="4"/>
      <c r="G26" s="35">
        <f>+O13</f>
        <v>1539996</v>
      </c>
      <c r="H26" s="37"/>
      <c r="L26" s="1"/>
      <c r="M26" s="1"/>
      <c r="N26" s="1"/>
      <c r="O26" s="38" t="s">
        <v>38</v>
      </c>
      <c r="P26" s="38"/>
      <c r="Q26" s="38"/>
      <c r="R26" s="38"/>
    </row>
    <row r="27" spans="5:20" ht="16.5" x14ac:dyDescent="0.3">
      <c r="E27" s="5" t="s">
        <v>3</v>
      </c>
      <c r="F27" s="4"/>
      <c r="G27" s="35">
        <f>+Q13</f>
        <v>2519910</v>
      </c>
      <c r="H27" s="37"/>
      <c r="L27" s="1"/>
      <c r="M27" s="1"/>
      <c r="N27" s="1"/>
      <c r="O27" s="39" t="s">
        <v>42</v>
      </c>
      <c r="P27" s="39"/>
      <c r="Q27" s="39"/>
      <c r="R27" s="39"/>
    </row>
    <row r="28" spans="5:20" ht="16.5" x14ac:dyDescent="0.3">
      <c r="E28" s="5" t="s">
        <v>2</v>
      </c>
      <c r="F28" s="4"/>
      <c r="G28" s="25">
        <v>0</v>
      </c>
      <c r="H28" s="26"/>
      <c r="L28" s="1"/>
      <c r="M28" s="1"/>
      <c r="N28" s="1"/>
      <c r="O28" s="1"/>
      <c r="P28" s="1"/>
      <c r="Q28" s="1"/>
    </row>
    <row r="29" spans="5:20" ht="17.25" thickBot="1" x14ac:dyDescent="0.35">
      <c r="E29" s="3" t="s">
        <v>1</v>
      </c>
      <c r="F29" s="2"/>
      <c r="G29" s="27">
        <v>0</v>
      </c>
      <c r="H29" s="28"/>
      <c r="L29" s="1"/>
      <c r="M29" s="1"/>
      <c r="N29" s="1"/>
      <c r="O29" s="1"/>
      <c r="P29" s="1"/>
      <c r="Q29" s="1"/>
    </row>
    <row r="30" spans="5:20" ht="17.25" thickBot="1" x14ac:dyDescent="0.35">
      <c r="E30" s="29" t="s">
        <v>0</v>
      </c>
      <c r="F30" s="30"/>
      <c r="G30" s="31">
        <f>SUM(G17:H29)</f>
        <v>439422288</v>
      </c>
      <c r="H30" s="32"/>
      <c r="L30" s="1"/>
      <c r="M30" s="1"/>
      <c r="N30" s="1"/>
      <c r="O30" s="1"/>
      <c r="P30" s="1"/>
      <c r="Q30" s="1"/>
      <c r="R30" s="1"/>
      <c r="S30" s="1"/>
      <c r="T30" s="1"/>
    </row>
  </sheetData>
  <mergeCells count="39">
    <mergeCell ref="B2:T3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Q5:Q6"/>
    <mergeCell ref="R5:R6"/>
    <mergeCell ref="S5:S6"/>
    <mergeCell ref="T5:T6"/>
    <mergeCell ref="O5:O6"/>
    <mergeCell ref="P5:P6"/>
    <mergeCell ref="B15:D15"/>
    <mergeCell ref="K5:K6"/>
    <mergeCell ref="L5:L6"/>
    <mergeCell ref="M5:M6"/>
    <mergeCell ref="N5:N6"/>
    <mergeCell ref="K14:L14"/>
    <mergeCell ref="O26:R26"/>
    <mergeCell ref="G27:H27"/>
    <mergeCell ref="O27:R27"/>
    <mergeCell ref="G17:H17"/>
    <mergeCell ref="G18:H18"/>
    <mergeCell ref="G19:H19"/>
    <mergeCell ref="G20:H20"/>
    <mergeCell ref="G21:H21"/>
    <mergeCell ref="G22:H22"/>
    <mergeCell ref="G28:H28"/>
    <mergeCell ref="G29:H29"/>
    <mergeCell ref="E30:F30"/>
    <mergeCell ref="G30:H30"/>
    <mergeCell ref="G23:H23"/>
    <mergeCell ref="G24:H24"/>
    <mergeCell ref="G25:H25"/>
    <mergeCell ref="G26:H26"/>
  </mergeCells>
  <pageMargins left="0.7" right="0.7" top="0.75" bottom="0.75" header="0.3" footer="0.3"/>
  <pageSetup paperSize="258" scale="65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T30"/>
  <sheetViews>
    <sheetView topLeftCell="A6" workbookViewId="0">
      <selection activeCell="I23" sqref="I23"/>
    </sheetView>
  </sheetViews>
  <sheetFormatPr baseColWidth="10" defaultRowHeight="15" x14ac:dyDescent="0.25"/>
  <cols>
    <col min="1" max="1" width="5.85546875" customWidth="1"/>
    <col min="2" max="2" width="15.140625" customWidth="1"/>
    <col min="3" max="3" width="11.7109375" customWidth="1"/>
    <col min="5" max="5" width="14.42578125" customWidth="1"/>
    <col min="6" max="6" width="17.28515625" customWidth="1"/>
    <col min="7" max="7" width="14.42578125" customWidth="1"/>
    <col min="8" max="8" width="13.42578125" customWidth="1"/>
    <col min="9" max="9" width="12.140625" customWidth="1"/>
    <col min="10" max="10" width="16.42578125" customWidth="1"/>
    <col min="11" max="11" width="14.5703125" customWidth="1"/>
    <col min="12" max="12" width="16.28515625" customWidth="1"/>
    <col min="13" max="13" width="14.140625" customWidth="1"/>
    <col min="16" max="16" width="10.7109375" customWidth="1"/>
    <col min="18" max="18" width="11" customWidth="1"/>
    <col min="19" max="19" width="14.140625" customWidth="1"/>
    <col min="20" max="20" width="18.42578125" customWidth="1"/>
  </cols>
  <sheetData>
    <row r="2" spans="2:20" x14ac:dyDescent="0.25">
      <c r="B2" s="46" t="s">
        <v>47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2:20" x14ac:dyDescent="0.25"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2:20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2:20" x14ac:dyDescent="0.25">
      <c r="B5" s="47" t="s">
        <v>35</v>
      </c>
      <c r="C5" s="47" t="s">
        <v>34</v>
      </c>
      <c r="D5" s="49" t="s">
        <v>33</v>
      </c>
      <c r="E5" s="51" t="s">
        <v>32</v>
      </c>
      <c r="F5" s="54" t="s">
        <v>31</v>
      </c>
      <c r="G5" s="43" t="s">
        <v>30</v>
      </c>
      <c r="H5" s="54" t="s">
        <v>37</v>
      </c>
      <c r="I5" s="43" t="s">
        <v>29</v>
      </c>
      <c r="J5" s="54" t="s">
        <v>36</v>
      </c>
      <c r="K5" s="54" t="s">
        <v>28</v>
      </c>
      <c r="L5" s="43" t="s">
        <v>27</v>
      </c>
      <c r="M5" s="43" t="s">
        <v>26</v>
      </c>
      <c r="N5" s="43" t="s">
        <v>5</v>
      </c>
      <c r="O5" s="43" t="s">
        <v>25</v>
      </c>
      <c r="P5" s="43" t="s">
        <v>24</v>
      </c>
      <c r="Q5" s="43" t="s">
        <v>23</v>
      </c>
      <c r="R5" s="43" t="s">
        <v>22</v>
      </c>
      <c r="S5" s="43" t="s">
        <v>21</v>
      </c>
      <c r="T5" s="53" t="s">
        <v>20</v>
      </c>
    </row>
    <row r="6" spans="2:20" ht="48" customHeight="1" x14ac:dyDescent="0.25">
      <c r="B6" s="48"/>
      <c r="C6" s="48"/>
      <c r="D6" s="50"/>
      <c r="E6" s="52"/>
      <c r="F6" s="55"/>
      <c r="G6" s="44"/>
      <c r="H6" s="55"/>
      <c r="I6" s="44"/>
      <c r="J6" s="55"/>
      <c r="K6" s="55"/>
      <c r="L6" s="44"/>
      <c r="M6" s="44"/>
      <c r="N6" s="44"/>
      <c r="O6" s="44"/>
      <c r="P6" s="44"/>
      <c r="Q6" s="44"/>
      <c r="R6" s="44"/>
      <c r="S6" s="44"/>
      <c r="T6" s="53"/>
    </row>
    <row r="7" spans="2:20" ht="15.75" x14ac:dyDescent="0.3">
      <c r="B7" s="20" t="s">
        <v>19</v>
      </c>
      <c r="C7" s="13">
        <v>18147</v>
      </c>
      <c r="D7" s="19">
        <f t="shared" ref="D7:D13" si="0">C7/$C$13</f>
        <v>0.62179201644680482</v>
      </c>
      <c r="E7" s="18">
        <f>$E$13*D7</f>
        <v>256576684.21593282</v>
      </c>
      <c r="F7" s="18">
        <f>F13*D7</f>
        <v>0</v>
      </c>
      <c r="G7" s="18">
        <f>$G$13*D7</f>
        <v>12233101.933013534</v>
      </c>
      <c r="H7" s="18"/>
      <c r="I7" s="17"/>
      <c r="J7" s="17"/>
      <c r="K7" s="17"/>
      <c r="L7" s="17"/>
      <c r="M7" s="16"/>
      <c r="N7" s="16"/>
      <c r="O7" s="16"/>
      <c r="P7" s="16"/>
      <c r="Q7" s="16"/>
      <c r="R7" s="16"/>
      <c r="S7" s="16"/>
      <c r="T7" s="15">
        <f t="shared" ref="T7:T13" si="1">SUM(E7:S7)</f>
        <v>268809786.14894634</v>
      </c>
    </row>
    <row r="8" spans="2:20" ht="25.5" x14ac:dyDescent="0.3">
      <c r="B8" s="20" t="s">
        <v>18</v>
      </c>
      <c r="C8" s="13">
        <v>8208</v>
      </c>
      <c r="D8" s="19">
        <f t="shared" si="0"/>
        <v>0.28124036320027412</v>
      </c>
      <c r="E8" s="18">
        <f t="shared" ref="E8:E12" si="2">$E$13*D8</f>
        <v>116051216.40185027</v>
      </c>
      <c r="F8" s="18">
        <f>F13*D8</f>
        <v>0</v>
      </c>
      <c r="G8" s="18">
        <f t="shared" ref="G8:G12" si="3">$G$13*D8</f>
        <v>5533107.4373822175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si="1"/>
        <v>121584323.83923249</v>
      </c>
    </row>
    <row r="9" spans="2:20" ht="15.75" x14ac:dyDescent="0.3">
      <c r="B9" s="20" t="s">
        <v>17</v>
      </c>
      <c r="C9" s="13">
        <v>247</v>
      </c>
      <c r="D9" s="19">
        <f t="shared" si="0"/>
        <v>8.4632516703786187E-3</v>
      </c>
      <c r="E9" s="18">
        <f t="shared" si="2"/>
        <v>3492281.9750556792</v>
      </c>
      <c r="F9" s="18">
        <f>F13*D9</f>
        <v>0</v>
      </c>
      <c r="G9" s="18">
        <f t="shared" si="3"/>
        <v>166505.54788418708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si="1"/>
        <v>3658787.5229398664</v>
      </c>
    </row>
    <row r="10" spans="2:20" ht="15.75" x14ac:dyDescent="0.3">
      <c r="B10" s="20" t="s">
        <v>16</v>
      </c>
      <c r="C10" s="13">
        <v>660</v>
      </c>
      <c r="D10" s="19">
        <f t="shared" si="0"/>
        <v>2.2614356690080519E-2</v>
      </c>
      <c r="E10" s="18">
        <f t="shared" si="2"/>
        <v>9331603.6580435149</v>
      </c>
      <c r="F10" s="18">
        <f>F13*D10</f>
        <v>0</v>
      </c>
      <c r="G10" s="18">
        <f t="shared" si="3"/>
        <v>444913.60973102617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si="1"/>
        <v>9776517.2677745409</v>
      </c>
    </row>
    <row r="11" spans="2:20" ht="15.75" x14ac:dyDescent="0.3">
      <c r="B11" s="20" t="s">
        <v>15</v>
      </c>
      <c r="C11" s="13">
        <v>994</v>
      </c>
      <c r="D11" s="19">
        <f t="shared" si="0"/>
        <v>3.4058591742333388E-2</v>
      </c>
      <c r="E11" s="18">
        <f t="shared" si="2"/>
        <v>14053960.660750385</v>
      </c>
      <c r="F11" s="18">
        <f>F13*D11</f>
        <v>0</v>
      </c>
      <c r="G11" s="18">
        <f t="shared" si="3"/>
        <v>670066.86071612127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si="1"/>
        <v>14724027.521466507</v>
      </c>
    </row>
    <row r="12" spans="2:20" ht="25.5" x14ac:dyDescent="0.3">
      <c r="B12" s="20" t="s">
        <v>14</v>
      </c>
      <c r="C12" s="13">
        <v>929</v>
      </c>
      <c r="D12" s="19">
        <f t="shared" si="0"/>
        <v>3.1831420250128493E-2</v>
      </c>
      <c r="E12" s="18">
        <f t="shared" si="2"/>
        <v>13134939.088367313</v>
      </c>
      <c r="F12" s="18">
        <f>F13*D12</f>
        <v>0</v>
      </c>
      <c r="G12" s="18">
        <f t="shared" si="3"/>
        <v>626249.61127291422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si="1"/>
        <v>13761188.699640227</v>
      </c>
    </row>
    <row r="13" spans="2:20" ht="18.75" x14ac:dyDescent="0.3">
      <c r="B13" s="14" t="s">
        <v>13</v>
      </c>
      <c r="C13" s="13">
        <v>29185</v>
      </c>
      <c r="D13" s="12">
        <f t="shared" si="0"/>
        <v>1</v>
      </c>
      <c r="E13" s="23">
        <v>412640686</v>
      </c>
      <c r="F13" s="11">
        <v>0</v>
      </c>
      <c r="G13" s="23">
        <v>19673945</v>
      </c>
      <c r="H13" s="23">
        <v>1250916</v>
      </c>
      <c r="I13" s="23">
        <v>0</v>
      </c>
      <c r="J13" s="23">
        <v>3165857</v>
      </c>
      <c r="K13" s="23">
        <v>0</v>
      </c>
      <c r="L13" s="23">
        <v>-2870075</v>
      </c>
      <c r="M13" s="23">
        <v>82568</v>
      </c>
      <c r="N13" s="23">
        <v>1418485</v>
      </c>
      <c r="O13" s="23">
        <v>1539996</v>
      </c>
      <c r="P13" s="11">
        <v>0</v>
      </c>
      <c r="Q13" s="11">
        <v>2519910</v>
      </c>
      <c r="R13" s="11"/>
      <c r="S13" s="11"/>
      <c r="T13" s="10">
        <f t="shared" si="1"/>
        <v>439422288</v>
      </c>
    </row>
    <row r="14" spans="2:20" ht="16.5" x14ac:dyDescent="0.3">
      <c r="B14" s="1"/>
      <c r="C14" s="8"/>
      <c r="D14" s="1"/>
      <c r="E14" s="8"/>
      <c r="F14" s="8"/>
      <c r="G14" s="8"/>
      <c r="H14" s="8"/>
      <c r="I14" s="8"/>
      <c r="J14" s="8"/>
      <c r="K14" s="45"/>
      <c r="L14" s="45"/>
      <c r="M14" s="8"/>
      <c r="N14" s="8"/>
      <c r="O14" s="8"/>
      <c r="P14" s="8"/>
      <c r="Q14" s="8"/>
      <c r="R14" s="1"/>
      <c r="S14" s="1"/>
      <c r="T14" s="1"/>
    </row>
    <row r="15" spans="2:20" ht="16.5" x14ac:dyDescent="0.3">
      <c r="B15" s="42"/>
      <c r="C15" s="42"/>
      <c r="D15" s="42"/>
      <c r="E15" s="9"/>
      <c r="F15" s="9"/>
      <c r="G15" s="1"/>
      <c r="H15" s="1"/>
      <c r="I15" s="1"/>
      <c r="J15" s="1"/>
      <c r="K15" s="1"/>
    </row>
    <row r="16" spans="2:20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5:20" ht="16.5" x14ac:dyDescent="0.3">
      <c r="E17" s="7" t="s">
        <v>12</v>
      </c>
      <c r="F17" s="6"/>
      <c r="G17" s="40">
        <f>+E13</f>
        <v>412640686</v>
      </c>
      <c r="H17" s="41"/>
      <c r="L17" s="1"/>
      <c r="M17" s="1"/>
      <c r="N17" s="1"/>
      <c r="O17" s="1"/>
      <c r="P17" s="1"/>
      <c r="Q17" s="1"/>
      <c r="R17" s="1"/>
      <c r="S17" s="1"/>
      <c r="T17" s="1"/>
    </row>
    <row r="18" spans="5:20" ht="16.5" x14ac:dyDescent="0.3">
      <c r="E18" s="5" t="s">
        <v>11</v>
      </c>
      <c r="F18" s="4"/>
      <c r="G18" s="33">
        <f>+G13</f>
        <v>19673945</v>
      </c>
      <c r="H18" s="34"/>
      <c r="L18" s="1"/>
      <c r="M18" s="1"/>
      <c r="N18" s="1"/>
      <c r="O18" s="1"/>
      <c r="P18" s="1"/>
      <c r="Q18" s="1"/>
      <c r="R18" s="1"/>
      <c r="S18" s="1"/>
    </row>
    <row r="19" spans="5:20" ht="16.5" x14ac:dyDescent="0.3">
      <c r="E19" s="5" t="s">
        <v>10</v>
      </c>
      <c r="F19" s="4"/>
      <c r="G19" s="33">
        <f>+I13</f>
        <v>0</v>
      </c>
      <c r="H19" s="34"/>
      <c r="L19" s="1"/>
      <c r="M19" s="1"/>
      <c r="N19" s="1"/>
      <c r="O19" s="1"/>
      <c r="P19" s="1"/>
      <c r="Q19" s="1"/>
      <c r="R19" s="1"/>
      <c r="S19" s="1"/>
      <c r="T19" s="1"/>
    </row>
    <row r="20" spans="5:20" ht="16.5" x14ac:dyDescent="0.3">
      <c r="E20" s="5" t="s">
        <v>9</v>
      </c>
      <c r="F20" s="4"/>
      <c r="G20" s="35">
        <f>+H13</f>
        <v>1250916</v>
      </c>
      <c r="H20" s="36"/>
      <c r="L20" s="1"/>
      <c r="M20" s="1"/>
      <c r="N20" s="1"/>
      <c r="O20" s="1"/>
      <c r="P20" s="1"/>
      <c r="Q20" s="1"/>
      <c r="R20" s="1"/>
      <c r="S20" s="1"/>
      <c r="T20" s="1"/>
    </row>
    <row r="21" spans="5:20" ht="16.5" x14ac:dyDescent="0.3">
      <c r="E21" s="5" t="s">
        <v>8</v>
      </c>
      <c r="F21" s="4"/>
      <c r="G21" s="33">
        <f>+L13</f>
        <v>-2870075</v>
      </c>
      <c r="H21" s="34"/>
      <c r="L21" s="1"/>
      <c r="M21" s="1"/>
      <c r="N21" s="1"/>
      <c r="O21" s="1"/>
      <c r="P21" s="1"/>
      <c r="Q21" s="1"/>
      <c r="R21" s="1"/>
      <c r="S21" s="1"/>
      <c r="T21" s="1"/>
    </row>
    <row r="22" spans="5:20" ht="16.5" x14ac:dyDescent="0.3">
      <c r="E22" s="5" t="s">
        <v>36</v>
      </c>
      <c r="F22" s="4"/>
      <c r="G22" s="35">
        <f>+J13</f>
        <v>3165857</v>
      </c>
      <c r="H22" s="36"/>
      <c r="L22" s="1"/>
      <c r="M22" s="1"/>
      <c r="N22" s="1"/>
      <c r="O22" s="1"/>
      <c r="P22" s="1"/>
      <c r="Q22" s="1"/>
      <c r="R22" s="1"/>
      <c r="S22" s="1"/>
      <c r="T22" s="1"/>
    </row>
    <row r="23" spans="5:20" ht="16.5" x14ac:dyDescent="0.3">
      <c r="E23" s="5" t="s">
        <v>7</v>
      </c>
      <c r="F23" s="4"/>
      <c r="G23" s="33">
        <f>P11</f>
        <v>0</v>
      </c>
      <c r="H23" s="34"/>
      <c r="L23" s="1"/>
      <c r="M23" s="1"/>
      <c r="N23" s="1"/>
      <c r="O23" s="1"/>
      <c r="P23" s="1"/>
      <c r="Q23" s="1"/>
      <c r="R23" s="1"/>
      <c r="S23" s="1"/>
      <c r="T23" s="1"/>
    </row>
    <row r="24" spans="5:20" ht="16.5" x14ac:dyDescent="0.3">
      <c r="E24" s="5" t="s">
        <v>6</v>
      </c>
      <c r="F24" s="4"/>
      <c r="G24" s="33">
        <f>+M13</f>
        <v>82568</v>
      </c>
      <c r="H24" s="34"/>
      <c r="L24" s="1"/>
      <c r="M24" s="1"/>
      <c r="N24" s="1"/>
      <c r="O24" s="1"/>
      <c r="P24" s="1"/>
      <c r="Q24" s="1"/>
      <c r="R24" s="1"/>
      <c r="S24" s="1"/>
      <c r="T24" s="1"/>
    </row>
    <row r="25" spans="5:20" ht="16.5" x14ac:dyDescent="0.3">
      <c r="E25" s="5" t="s">
        <v>5</v>
      </c>
      <c r="F25" s="4"/>
      <c r="G25" s="35">
        <f>+N13</f>
        <v>1418485</v>
      </c>
      <c r="H25" s="36"/>
      <c r="L25" s="1"/>
      <c r="M25" s="1"/>
      <c r="N25" s="1"/>
      <c r="O25" s="1"/>
      <c r="P25" s="1"/>
      <c r="Q25" s="1"/>
      <c r="R25" s="1"/>
      <c r="S25" s="1"/>
      <c r="T25" s="1"/>
    </row>
    <row r="26" spans="5:20" ht="16.5" x14ac:dyDescent="0.3">
      <c r="E26" s="5" t="s">
        <v>4</v>
      </c>
      <c r="F26" s="4"/>
      <c r="G26" s="35">
        <f>+O13</f>
        <v>1539996</v>
      </c>
      <c r="H26" s="37"/>
      <c r="L26" s="1"/>
      <c r="M26" s="1"/>
      <c r="N26" s="1"/>
      <c r="O26" s="38" t="s">
        <v>38</v>
      </c>
      <c r="P26" s="38"/>
      <c r="Q26" s="38"/>
      <c r="R26" s="38"/>
    </row>
    <row r="27" spans="5:20" ht="16.5" x14ac:dyDescent="0.3">
      <c r="E27" s="5" t="s">
        <v>3</v>
      </c>
      <c r="F27" s="4"/>
      <c r="G27" s="35">
        <f>+Q13</f>
        <v>2519910</v>
      </c>
      <c r="H27" s="37"/>
      <c r="L27" s="1"/>
      <c r="M27" s="1"/>
      <c r="N27" s="1"/>
      <c r="O27" s="39" t="s">
        <v>42</v>
      </c>
      <c r="P27" s="39"/>
      <c r="Q27" s="39"/>
      <c r="R27" s="39"/>
    </row>
    <row r="28" spans="5:20" ht="16.5" x14ac:dyDescent="0.3">
      <c r="E28" s="5" t="s">
        <v>2</v>
      </c>
      <c r="F28" s="4"/>
      <c r="G28" s="25">
        <v>0</v>
      </c>
      <c r="H28" s="26"/>
      <c r="L28" s="1"/>
      <c r="M28" s="1"/>
      <c r="N28" s="1"/>
      <c r="O28" s="1"/>
      <c r="P28" s="1"/>
      <c r="Q28" s="1"/>
    </row>
    <row r="29" spans="5:20" ht="17.25" thickBot="1" x14ac:dyDescent="0.35">
      <c r="E29" s="3" t="s">
        <v>1</v>
      </c>
      <c r="F29" s="2"/>
      <c r="G29" s="27">
        <v>0</v>
      </c>
      <c r="H29" s="28"/>
      <c r="L29" s="1"/>
      <c r="M29" s="1"/>
      <c r="N29" s="1"/>
      <c r="O29" s="1"/>
      <c r="P29" s="1"/>
      <c r="Q29" s="1"/>
    </row>
    <row r="30" spans="5:20" ht="17.25" thickBot="1" x14ac:dyDescent="0.35">
      <c r="E30" s="29" t="s">
        <v>0</v>
      </c>
      <c r="F30" s="30"/>
      <c r="G30" s="31">
        <f>SUM(G17:H29)</f>
        <v>439422288</v>
      </c>
      <c r="H30" s="32"/>
      <c r="L30" s="1"/>
      <c r="M30" s="1"/>
      <c r="N30" s="1"/>
      <c r="O30" s="1"/>
      <c r="P30" s="1"/>
      <c r="Q30" s="1"/>
      <c r="R30" s="1"/>
      <c r="S30" s="1"/>
      <c r="T30" s="1"/>
    </row>
  </sheetData>
  <mergeCells count="39">
    <mergeCell ref="B2:T3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Q5:Q6"/>
    <mergeCell ref="R5:R6"/>
    <mergeCell ref="S5:S6"/>
    <mergeCell ref="T5:T6"/>
    <mergeCell ref="O5:O6"/>
    <mergeCell ref="P5:P6"/>
    <mergeCell ref="B15:D15"/>
    <mergeCell ref="K5:K6"/>
    <mergeCell ref="L5:L6"/>
    <mergeCell ref="M5:M6"/>
    <mergeCell ref="N5:N6"/>
    <mergeCell ref="K14:L14"/>
    <mergeCell ref="O26:R26"/>
    <mergeCell ref="G27:H27"/>
    <mergeCell ref="O27:R27"/>
    <mergeCell ref="G17:H17"/>
    <mergeCell ref="G18:H18"/>
    <mergeCell ref="G19:H19"/>
    <mergeCell ref="G20:H20"/>
    <mergeCell ref="G21:H21"/>
    <mergeCell ref="G22:H22"/>
    <mergeCell ref="G28:H28"/>
    <mergeCell ref="G29:H29"/>
    <mergeCell ref="E30:F30"/>
    <mergeCell ref="G30:H30"/>
    <mergeCell ref="G23:H23"/>
    <mergeCell ref="G24:H24"/>
    <mergeCell ref="G25:H25"/>
    <mergeCell ref="G26:H26"/>
  </mergeCells>
  <pageMargins left="0.7" right="0.7" top="0.75" bottom="0.75" header="0.3" footer="0.3"/>
  <pageSetup paperSize="258" scale="5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T31"/>
  <sheetViews>
    <sheetView tabSelected="1" workbookViewId="0">
      <selection activeCell="K15" sqref="K15:L15"/>
    </sheetView>
  </sheetViews>
  <sheetFormatPr baseColWidth="10" defaultRowHeight="15" x14ac:dyDescent="0.25"/>
  <cols>
    <col min="1" max="1" width="5.28515625" customWidth="1"/>
    <col min="5" max="5" width="15.140625" customWidth="1"/>
    <col min="6" max="6" width="14.28515625" customWidth="1"/>
    <col min="8" max="8" width="14.140625" customWidth="1"/>
    <col min="10" max="10" width="15" customWidth="1"/>
    <col min="12" max="12" width="13.7109375" customWidth="1"/>
    <col min="20" max="20" width="18.5703125" customWidth="1"/>
  </cols>
  <sheetData>
    <row r="3" spans="2:20" x14ac:dyDescent="0.25">
      <c r="B3" s="46" t="s">
        <v>49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2:20" x14ac:dyDescent="0.25"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</row>
    <row r="5" spans="2:20" x14ac:dyDescent="0.25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2:20" x14ac:dyDescent="0.25">
      <c r="B6" s="47" t="s">
        <v>35</v>
      </c>
      <c r="C6" s="47" t="s">
        <v>34</v>
      </c>
      <c r="D6" s="49" t="s">
        <v>33</v>
      </c>
      <c r="E6" s="51" t="s">
        <v>32</v>
      </c>
      <c r="F6" s="54" t="s">
        <v>31</v>
      </c>
      <c r="G6" s="43" t="s">
        <v>30</v>
      </c>
      <c r="H6" s="54" t="s">
        <v>37</v>
      </c>
      <c r="I6" s="43" t="s">
        <v>29</v>
      </c>
      <c r="J6" s="54" t="s">
        <v>36</v>
      </c>
      <c r="K6" s="54" t="s">
        <v>28</v>
      </c>
      <c r="L6" s="43" t="s">
        <v>27</v>
      </c>
      <c r="M6" s="43" t="s">
        <v>26</v>
      </c>
      <c r="N6" s="43" t="s">
        <v>5</v>
      </c>
      <c r="O6" s="43" t="s">
        <v>25</v>
      </c>
      <c r="P6" s="43" t="s">
        <v>24</v>
      </c>
      <c r="Q6" s="43" t="s">
        <v>23</v>
      </c>
      <c r="R6" s="43" t="s">
        <v>22</v>
      </c>
      <c r="S6" s="43" t="s">
        <v>21</v>
      </c>
      <c r="T6" s="53" t="s">
        <v>20</v>
      </c>
    </row>
    <row r="7" spans="2:20" ht="45" customHeight="1" x14ac:dyDescent="0.25">
      <c r="B7" s="48"/>
      <c r="C7" s="48"/>
      <c r="D7" s="50"/>
      <c r="E7" s="52"/>
      <c r="F7" s="55"/>
      <c r="G7" s="44"/>
      <c r="H7" s="55"/>
      <c r="I7" s="44"/>
      <c r="J7" s="55"/>
      <c r="K7" s="55"/>
      <c r="L7" s="44"/>
      <c r="M7" s="44"/>
      <c r="N7" s="44"/>
      <c r="O7" s="44"/>
      <c r="P7" s="44"/>
      <c r="Q7" s="44"/>
      <c r="R7" s="44"/>
      <c r="S7" s="44"/>
      <c r="T7" s="53"/>
    </row>
    <row r="8" spans="2:20" ht="15.75" x14ac:dyDescent="0.3">
      <c r="B8" s="20" t="s">
        <v>19</v>
      </c>
      <c r="C8" s="13">
        <v>18147</v>
      </c>
      <c r="D8" s="19">
        <f t="shared" ref="D8:D14" si="0">C8/$C$13</f>
        <v>19.533907427341227</v>
      </c>
      <c r="E8" s="18">
        <f ca="1">$E$13*D8</f>
        <v>256576684.21593282</v>
      </c>
      <c r="F8" s="18">
        <f>F14*D8</f>
        <v>0</v>
      </c>
      <c r="G8" s="18">
        <f ca="1">$G$13*D8</f>
        <v>12233101.933013534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ref="T8:T14" ca="1" si="1">SUM(E8:S8)</f>
        <v>268809786.14894634</v>
      </c>
    </row>
    <row r="9" spans="2:20" ht="25.5" x14ac:dyDescent="0.3">
      <c r="B9" s="20" t="s">
        <v>18</v>
      </c>
      <c r="C9" s="13">
        <v>8208</v>
      </c>
      <c r="D9" s="19">
        <f t="shared" si="0"/>
        <v>8.8353067814854676</v>
      </c>
      <c r="E9" s="18">
        <f t="shared" ref="E9:E13" ca="1" si="2">$E$13*D9</f>
        <v>116051216.40185027</v>
      </c>
      <c r="F9" s="18">
        <f>F14*D9</f>
        <v>0</v>
      </c>
      <c r="G9" s="18">
        <f t="shared" ref="G9:G13" ca="1" si="3">$G$13*D9</f>
        <v>5533107.4373822175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ca="1" si="1"/>
        <v>121584323.83923249</v>
      </c>
    </row>
    <row r="10" spans="2:20" ht="15.75" x14ac:dyDescent="0.3">
      <c r="B10" s="20" t="s">
        <v>17</v>
      </c>
      <c r="C10" s="13">
        <v>247</v>
      </c>
      <c r="D10" s="19">
        <f t="shared" si="0"/>
        <v>0.26587728740581268</v>
      </c>
      <c r="E10" s="18">
        <f t="shared" ca="1" si="2"/>
        <v>3492281.9750556792</v>
      </c>
      <c r="F10" s="18">
        <f>F14*D10</f>
        <v>0</v>
      </c>
      <c r="G10" s="18">
        <f t="shared" ca="1" si="3"/>
        <v>166505.54788418708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ca="1" si="1"/>
        <v>3658787.5229398664</v>
      </c>
    </row>
    <row r="11" spans="2:20" ht="15.75" x14ac:dyDescent="0.3">
      <c r="B11" s="20" t="s">
        <v>16</v>
      </c>
      <c r="C11" s="13">
        <v>660</v>
      </c>
      <c r="D11" s="19">
        <f t="shared" si="0"/>
        <v>0.7104413347685683</v>
      </c>
      <c r="E11" s="18">
        <f t="shared" ca="1" si="2"/>
        <v>9331603.6580435149</v>
      </c>
      <c r="F11" s="18">
        <f>F14*D11</f>
        <v>0</v>
      </c>
      <c r="G11" s="18">
        <f t="shared" ca="1" si="3"/>
        <v>444913.60973102617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ca="1" si="1"/>
        <v>9776517.2677745409</v>
      </c>
    </row>
    <row r="12" spans="2:20" ht="15.75" x14ac:dyDescent="0.3">
      <c r="B12" s="20" t="s">
        <v>15</v>
      </c>
      <c r="C12" s="13">
        <v>994</v>
      </c>
      <c r="D12" s="19">
        <f t="shared" si="0"/>
        <v>1.0699677072120559</v>
      </c>
      <c r="E12" s="18">
        <f t="shared" ca="1" si="2"/>
        <v>14053960.660750385</v>
      </c>
      <c r="F12" s="18">
        <f>F14*D12</f>
        <v>0</v>
      </c>
      <c r="G12" s="18">
        <f t="shared" ca="1" si="3"/>
        <v>670066.86071612127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ca="1" si="1"/>
        <v>14724027.521466507</v>
      </c>
    </row>
    <row r="13" spans="2:20" ht="25.5" x14ac:dyDescent="0.3">
      <c r="B13" s="20" t="s">
        <v>14</v>
      </c>
      <c r="C13" s="13">
        <v>929</v>
      </c>
      <c r="D13" s="19">
        <f t="shared" si="0"/>
        <v>1</v>
      </c>
      <c r="E13" s="18">
        <f t="shared" ca="1" si="2"/>
        <v>13134939.088367313</v>
      </c>
      <c r="F13" s="18">
        <f>F14*D13</f>
        <v>0</v>
      </c>
      <c r="G13" s="18">
        <f t="shared" ca="1" si="3"/>
        <v>626249.61127291422</v>
      </c>
      <c r="H13" s="18"/>
      <c r="I13" s="17"/>
      <c r="J13" s="17"/>
      <c r="K13" s="17"/>
      <c r="L13" s="17"/>
      <c r="M13" s="16"/>
      <c r="N13" s="16"/>
      <c r="O13" s="16"/>
      <c r="P13" s="16"/>
      <c r="Q13" s="16"/>
      <c r="R13" s="16"/>
      <c r="S13" s="16"/>
      <c r="T13" s="15">
        <f t="shared" ca="1" si="1"/>
        <v>13761188.699640227</v>
      </c>
    </row>
    <row r="14" spans="2:20" ht="18.75" x14ac:dyDescent="0.3">
      <c r="B14" s="14" t="s">
        <v>13</v>
      </c>
      <c r="C14" s="13">
        <v>29185</v>
      </c>
      <c r="D14" s="12">
        <f t="shared" si="0"/>
        <v>31.415500538213131</v>
      </c>
      <c r="E14" s="23">
        <v>412640686</v>
      </c>
      <c r="F14" s="11">
        <v>0</v>
      </c>
      <c r="G14" s="23">
        <v>19673945</v>
      </c>
      <c r="H14" s="23">
        <v>1250916</v>
      </c>
      <c r="I14" s="23">
        <v>0</v>
      </c>
      <c r="J14" s="23">
        <v>3165857</v>
      </c>
      <c r="K14" s="23">
        <v>0</v>
      </c>
      <c r="L14" s="23">
        <v>-3306979</v>
      </c>
      <c r="M14" s="23">
        <v>82568</v>
      </c>
      <c r="N14" s="23">
        <v>1418485</v>
      </c>
      <c r="O14" s="23">
        <v>1539996</v>
      </c>
      <c r="P14" s="11">
        <v>0</v>
      </c>
      <c r="Q14" s="11">
        <v>2519910</v>
      </c>
      <c r="R14" s="11"/>
      <c r="S14" s="11"/>
      <c r="T14" s="10">
        <f t="shared" si="1"/>
        <v>438985384</v>
      </c>
    </row>
    <row r="15" spans="2:20" ht="16.5" x14ac:dyDescent="0.3">
      <c r="B15" s="1"/>
      <c r="C15" s="8"/>
      <c r="D15" s="1"/>
      <c r="E15" s="8"/>
      <c r="F15" s="8"/>
      <c r="G15" s="8"/>
      <c r="H15" s="8"/>
      <c r="I15" s="8"/>
      <c r="J15" s="8"/>
      <c r="K15" s="45"/>
      <c r="L15" s="45"/>
      <c r="M15" s="8"/>
      <c r="N15" s="8"/>
      <c r="O15" s="8"/>
      <c r="P15" s="8"/>
      <c r="Q15" s="8"/>
      <c r="R15" s="1"/>
      <c r="S15" s="1"/>
      <c r="T15" s="1"/>
    </row>
    <row r="16" spans="2:20" ht="16.5" x14ac:dyDescent="0.3">
      <c r="B16" s="42"/>
      <c r="C16" s="42"/>
      <c r="D16" s="42"/>
      <c r="E16" s="9"/>
      <c r="F16" s="9"/>
      <c r="G16" s="1"/>
      <c r="H16" s="1"/>
      <c r="I16" s="1"/>
      <c r="J16" s="1"/>
      <c r="K16" s="1"/>
    </row>
    <row r="17" spans="5:20" ht="17.25" thickBot="1" x14ac:dyDescent="0.35"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5:20" ht="16.5" x14ac:dyDescent="0.3">
      <c r="E18" s="7" t="s">
        <v>12</v>
      </c>
      <c r="F18" s="6"/>
      <c r="G18" s="40">
        <f>+E14</f>
        <v>412640686</v>
      </c>
      <c r="H18" s="41"/>
      <c r="L18" s="1"/>
      <c r="M18" s="1"/>
      <c r="N18" s="1"/>
      <c r="O18" s="1"/>
      <c r="P18" s="1"/>
      <c r="Q18" s="1"/>
      <c r="R18" s="1"/>
      <c r="S18" s="1"/>
      <c r="T18" s="1"/>
    </row>
    <row r="19" spans="5:20" ht="16.5" x14ac:dyDescent="0.3">
      <c r="E19" s="5" t="s">
        <v>11</v>
      </c>
      <c r="F19" s="4"/>
      <c r="G19" s="33">
        <f>+G14</f>
        <v>19673945</v>
      </c>
      <c r="H19" s="34"/>
      <c r="L19" s="1"/>
      <c r="M19" s="1"/>
      <c r="N19" s="1"/>
      <c r="O19" s="1"/>
      <c r="P19" s="1"/>
      <c r="Q19" s="1"/>
      <c r="R19" s="1"/>
      <c r="S19" s="1"/>
    </row>
    <row r="20" spans="5:20" ht="16.5" x14ac:dyDescent="0.3">
      <c r="E20" s="5" t="s">
        <v>10</v>
      </c>
      <c r="F20" s="4"/>
      <c r="G20" s="33">
        <f>+I14</f>
        <v>0</v>
      </c>
      <c r="H20" s="34"/>
      <c r="L20" s="1"/>
      <c r="M20" s="1"/>
      <c r="N20" s="1"/>
      <c r="O20" s="1"/>
      <c r="P20" s="1"/>
      <c r="Q20" s="1"/>
      <c r="R20" s="1"/>
      <c r="S20" s="1"/>
      <c r="T20" s="1"/>
    </row>
    <row r="21" spans="5:20" ht="16.5" x14ac:dyDescent="0.3">
      <c r="E21" s="5" t="s">
        <v>9</v>
      </c>
      <c r="F21" s="4"/>
      <c r="G21" s="35">
        <f>+H14</f>
        <v>1250916</v>
      </c>
      <c r="H21" s="36"/>
      <c r="L21" s="1"/>
      <c r="M21" s="1"/>
      <c r="N21" s="1"/>
      <c r="O21" s="1"/>
      <c r="P21" s="1"/>
      <c r="Q21" s="1"/>
      <c r="R21" s="1"/>
      <c r="S21" s="1"/>
      <c r="T21" s="1"/>
    </row>
    <row r="22" spans="5:20" ht="16.5" x14ac:dyDescent="0.3">
      <c r="E22" s="5" t="s">
        <v>8</v>
      </c>
      <c r="F22" s="4"/>
      <c r="G22" s="33">
        <f>+L14</f>
        <v>-3306979</v>
      </c>
      <c r="H22" s="34"/>
      <c r="L22" s="1"/>
      <c r="M22" s="1"/>
      <c r="N22" s="1"/>
      <c r="O22" s="1"/>
      <c r="P22" s="1"/>
      <c r="Q22" s="1"/>
      <c r="R22" s="1"/>
      <c r="S22" s="1"/>
      <c r="T22" s="1"/>
    </row>
    <row r="23" spans="5:20" ht="16.5" x14ac:dyDescent="0.3">
      <c r="E23" s="5" t="s">
        <v>36</v>
      </c>
      <c r="F23" s="4"/>
      <c r="G23" s="35">
        <f>+J14</f>
        <v>3165857</v>
      </c>
      <c r="H23" s="36"/>
      <c r="L23" s="1"/>
      <c r="M23" s="1"/>
      <c r="N23" s="1"/>
      <c r="O23" s="1"/>
      <c r="P23" s="1"/>
      <c r="Q23" s="1"/>
      <c r="R23" s="1"/>
      <c r="S23" s="1"/>
      <c r="T23" s="1"/>
    </row>
    <row r="24" spans="5:20" ht="16.5" x14ac:dyDescent="0.3">
      <c r="E24" s="5" t="s">
        <v>7</v>
      </c>
      <c r="F24" s="4"/>
      <c r="G24" s="33">
        <f>P12</f>
        <v>0</v>
      </c>
      <c r="H24" s="34"/>
      <c r="L24" s="1"/>
      <c r="M24" s="1"/>
      <c r="N24" s="1"/>
      <c r="O24" s="1"/>
      <c r="P24" s="1"/>
      <c r="Q24" s="1"/>
      <c r="R24" s="1"/>
      <c r="S24" s="1"/>
      <c r="T24" s="1"/>
    </row>
    <row r="25" spans="5:20" ht="16.5" x14ac:dyDescent="0.3">
      <c r="E25" s="5" t="s">
        <v>6</v>
      </c>
      <c r="F25" s="4"/>
      <c r="G25" s="33">
        <f>+M14</f>
        <v>82568</v>
      </c>
      <c r="H25" s="34"/>
      <c r="L25" s="1"/>
      <c r="M25" s="1"/>
      <c r="N25" s="1"/>
      <c r="O25" s="1"/>
      <c r="P25" s="1"/>
      <c r="Q25" s="1"/>
      <c r="R25" s="1"/>
      <c r="S25" s="1"/>
      <c r="T25" s="1"/>
    </row>
    <row r="26" spans="5:20" ht="16.5" x14ac:dyDescent="0.3">
      <c r="E26" s="5" t="s">
        <v>5</v>
      </c>
      <c r="F26" s="4"/>
      <c r="G26" s="35">
        <f>+N14</f>
        <v>1418485</v>
      </c>
      <c r="H26" s="36"/>
      <c r="L26" s="1"/>
      <c r="M26" s="1"/>
      <c r="N26" s="1"/>
      <c r="O26" s="1"/>
      <c r="P26" s="1"/>
      <c r="Q26" s="1"/>
      <c r="R26" s="1"/>
      <c r="S26" s="1"/>
      <c r="T26" s="1"/>
    </row>
    <row r="27" spans="5:20" ht="16.5" x14ac:dyDescent="0.3">
      <c r="E27" s="5" t="s">
        <v>4</v>
      </c>
      <c r="F27" s="4"/>
      <c r="G27" s="35">
        <f>+O14</f>
        <v>1539996</v>
      </c>
      <c r="H27" s="37"/>
      <c r="L27" s="1"/>
      <c r="M27" s="1"/>
      <c r="N27" s="1"/>
      <c r="O27" s="38" t="s">
        <v>38</v>
      </c>
      <c r="P27" s="38"/>
      <c r="Q27" s="38"/>
      <c r="R27" s="38"/>
    </row>
    <row r="28" spans="5:20" ht="16.5" x14ac:dyDescent="0.3">
      <c r="E28" s="5" t="s">
        <v>3</v>
      </c>
      <c r="F28" s="4"/>
      <c r="G28" s="35">
        <f>+Q14</f>
        <v>2519910</v>
      </c>
      <c r="H28" s="37"/>
      <c r="L28" s="1"/>
      <c r="M28" s="1"/>
      <c r="N28" s="1"/>
      <c r="O28" s="39" t="s">
        <v>42</v>
      </c>
      <c r="P28" s="39"/>
      <c r="Q28" s="39"/>
      <c r="R28" s="39"/>
    </row>
    <row r="29" spans="5:20" ht="16.5" x14ac:dyDescent="0.3">
      <c r="E29" s="5" t="s">
        <v>2</v>
      </c>
      <c r="F29" s="4"/>
      <c r="G29" s="25">
        <v>0</v>
      </c>
      <c r="H29" s="26"/>
      <c r="L29" s="1"/>
      <c r="M29" s="1"/>
      <c r="N29" s="1"/>
      <c r="O29" s="1"/>
      <c r="P29" s="1"/>
      <c r="Q29" s="1"/>
    </row>
    <row r="30" spans="5:20" ht="17.25" thickBot="1" x14ac:dyDescent="0.35">
      <c r="E30" s="3" t="s">
        <v>1</v>
      </c>
      <c r="F30" s="2"/>
      <c r="G30" s="27">
        <v>0</v>
      </c>
      <c r="H30" s="28"/>
      <c r="L30" s="1"/>
      <c r="M30" s="1"/>
      <c r="N30" s="1"/>
      <c r="O30" s="1"/>
      <c r="P30" s="1"/>
      <c r="Q30" s="1"/>
    </row>
    <row r="31" spans="5:20" ht="17.25" thickBot="1" x14ac:dyDescent="0.35">
      <c r="E31" s="29" t="s">
        <v>0</v>
      </c>
      <c r="F31" s="30"/>
      <c r="G31" s="31">
        <f>SUM(G18:H30)</f>
        <v>438985384</v>
      </c>
      <c r="H31" s="32"/>
      <c r="L31" s="1"/>
      <c r="M31" s="1"/>
      <c r="N31" s="1"/>
      <c r="O31" s="1"/>
      <c r="P31" s="1"/>
      <c r="Q31" s="1"/>
      <c r="R31" s="1"/>
      <c r="S31" s="1"/>
      <c r="T31" s="1"/>
    </row>
  </sheetData>
  <mergeCells count="39">
    <mergeCell ref="G29:H29"/>
    <mergeCell ref="G30:H30"/>
    <mergeCell ref="E31:F31"/>
    <mergeCell ref="G31:H31"/>
    <mergeCell ref="G24:H24"/>
    <mergeCell ref="G25:H25"/>
    <mergeCell ref="G26:H26"/>
    <mergeCell ref="G27:H27"/>
    <mergeCell ref="O27:R27"/>
    <mergeCell ref="G28:H28"/>
    <mergeCell ref="O28:R28"/>
    <mergeCell ref="G18:H18"/>
    <mergeCell ref="G19:H19"/>
    <mergeCell ref="G20:H20"/>
    <mergeCell ref="G21:H21"/>
    <mergeCell ref="G22:H22"/>
    <mergeCell ref="G23:H23"/>
    <mergeCell ref="B16:D16"/>
    <mergeCell ref="K6:K7"/>
    <mergeCell ref="L6:L7"/>
    <mergeCell ref="M6:M7"/>
    <mergeCell ref="N6:N7"/>
    <mergeCell ref="K15:L15"/>
    <mergeCell ref="B3:T4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Q6:Q7"/>
    <mergeCell ref="R6:R7"/>
    <mergeCell ref="S6:S7"/>
    <mergeCell ref="T6:T7"/>
    <mergeCell ref="O6:O7"/>
    <mergeCell ref="P6:P7"/>
  </mergeCells>
  <pageMargins left="0.7" right="0.7" top="0.75" bottom="0.75" header="0.3" footer="0.3"/>
  <pageSetup paperSize="258" scale="61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T31"/>
  <sheetViews>
    <sheetView workbookViewId="0">
      <selection activeCell="L39" sqref="L39"/>
    </sheetView>
  </sheetViews>
  <sheetFormatPr baseColWidth="10" defaultRowHeight="15" x14ac:dyDescent="0.25"/>
  <cols>
    <col min="1" max="1" width="5" customWidth="1"/>
    <col min="5" max="5" width="14.42578125" customWidth="1"/>
    <col min="20" max="20" width="17.140625" customWidth="1"/>
  </cols>
  <sheetData>
    <row r="3" spans="2:20" x14ac:dyDescent="0.25">
      <c r="B3" s="46" t="s">
        <v>48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2:20" x14ac:dyDescent="0.25"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</row>
    <row r="5" spans="2:20" x14ac:dyDescent="0.25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2:20" x14ac:dyDescent="0.25">
      <c r="B6" s="47" t="s">
        <v>35</v>
      </c>
      <c r="C6" s="47" t="s">
        <v>34</v>
      </c>
      <c r="D6" s="49" t="s">
        <v>33</v>
      </c>
      <c r="E6" s="51" t="s">
        <v>32</v>
      </c>
      <c r="F6" s="54" t="s">
        <v>31</v>
      </c>
      <c r="G6" s="43" t="s">
        <v>30</v>
      </c>
      <c r="H6" s="54" t="s">
        <v>37</v>
      </c>
      <c r="I6" s="43" t="s">
        <v>29</v>
      </c>
      <c r="J6" s="54" t="s">
        <v>36</v>
      </c>
      <c r="K6" s="54" t="s">
        <v>28</v>
      </c>
      <c r="L6" s="43" t="s">
        <v>27</v>
      </c>
      <c r="M6" s="43" t="s">
        <v>26</v>
      </c>
      <c r="N6" s="43" t="s">
        <v>5</v>
      </c>
      <c r="O6" s="43" t="s">
        <v>25</v>
      </c>
      <c r="P6" s="43" t="s">
        <v>24</v>
      </c>
      <c r="Q6" s="43" t="s">
        <v>23</v>
      </c>
      <c r="R6" s="43" t="s">
        <v>22</v>
      </c>
      <c r="S6" s="43" t="s">
        <v>21</v>
      </c>
      <c r="T6" s="53" t="s">
        <v>20</v>
      </c>
    </row>
    <row r="7" spans="2:20" x14ac:dyDescent="0.25">
      <c r="B7" s="48"/>
      <c r="C7" s="48"/>
      <c r="D7" s="50"/>
      <c r="E7" s="52"/>
      <c r="F7" s="55"/>
      <c r="G7" s="44"/>
      <c r="H7" s="55"/>
      <c r="I7" s="44"/>
      <c r="J7" s="55"/>
      <c r="K7" s="55"/>
      <c r="L7" s="44"/>
      <c r="M7" s="44"/>
      <c r="N7" s="44"/>
      <c r="O7" s="44"/>
      <c r="P7" s="44"/>
      <c r="Q7" s="44"/>
      <c r="R7" s="44"/>
      <c r="S7" s="44"/>
      <c r="T7" s="53"/>
    </row>
    <row r="8" spans="2:20" ht="15.75" x14ac:dyDescent="0.3">
      <c r="B8" s="20" t="s">
        <v>19</v>
      </c>
      <c r="C8" s="13">
        <v>18147</v>
      </c>
      <c r="D8" s="19">
        <f t="shared" ref="D8:D14" si="0">C8/$C$13</f>
        <v>19.533907427341227</v>
      </c>
      <c r="E8" s="18">
        <f ca="1">$E$13*D8</f>
        <v>256576684.21593282</v>
      </c>
      <c r="F8" s="18">
        <f>F14*D8</f>
        <v>0</v>
      </c>
      <c r="G8" s="18">
        <f ca="1">$G$13*D8</f>
        <v>12233101.933013534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ref="T8:T14" ca="1" si="1">SUM(E8:S8)</f>
        <v>268809786.14894634</v>
      </c>
    </row>
    <row r="9" spans="2:20" ht="25.5" x14ac:dyDescent="0.3">
      <c r="B9" s="20" t="s">
        <v>18</v>
      </c>
      <c r="C9" s="13">
        <v>8208</v>
      </c>
      <c r="D9" s="19">
        <f t="shared" si="0"/>
        <v>8.8353067814854676</v>
      </c>
      <c r="E9" s="18">
        <f t="shared" ref="E9:E13" ca="1" si="2">$E$13*D9</f>
        <v>116051216.40185027</v>
      </c>
      <c r="F9" s="18">
        <f>F14*D9</f>
        <v>0</v>
      </c>
      <c r="G9" s="18">
        <f t="shared" ref="G9:G13" ca="1" si="3">$G$13*D9</f>
        <v>5533107.4373822175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ca="1" si="1"/>
        <v>121584323.83923249</v>
      </c>
    </row>
    <row r="10" spans="2:20" ht="15.75" x14ac:dyDescent="0.3">
      <c r="B10" s="20" t="s">
        <v>17</v>
      </c>
      <c r="C10" s="13">
        <v>247</v>
      </c>
      <c r="D10" s="19">
        <f t="shared" si="0"/>
        <v>0.26587728740581268</v>
      </c>
      <c r="E10" s="18">
        <f t="shared" ca="1" si="2"/>
        <v>3492281.9750556792</v>
      </c>
      <c r="F10" s="18">
        <f>F14*D10</f>
        <v>0</v>
      </c>
      <c r="G10" s="18">
        <f t="shared" ca="1" si="3"/>
        <v>166505.54788418708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ca="1" si="1"/>
        <v>3658787.5229398664</v>
      </c>
    </row>
    <row r="11" spans="2:20" ht="15.75" x14ac:dyDescent="0.3">
      <c r="B11" s="20" t="s">
        <v>16</v>
      </c>
      <c r="C11" s="13">
        <v>660</v>
      </c>
      <c r="D11" s="19">
        <f t="shared" si="0"/>
        <v>0.7104413347685683</v>
      </c>
      <c r="E11" s="18">
        <f t="shared" ca="1" si="2"/>
        <v>9331603.6580435149</v>
      </c>
      <c r="F11" s="18">
        <f>F14*D11</f>
        <v>0</v>
      </c>
      <c r="G11" s="18">
        <f t="shared" ca="1" si="3"/>
        <v>444913.60973102617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ca="1" si="1"/>
        <v>9776517.2677745409</v>
      </c>
    </row>
    <row r="12" spans="2:20" ht="15.75" x14ac:dyDescent="0.3">
      <c r="B12" s="20" t="s">
        <v>15</v>
      </c>
      <c r="C12" s="13">
        <v>994</v>
      </c>
      <c r="D12" s="19">
        <f t="shared" si="0"/>
        <v>1.0699677072120559</v>
      </c>
      <c r="E12" s="18">
        <f t="shared" ca="1" si="2"/>
        <v>14053960.660750385</v>
      </c>
      <c r="F12" s="18">
        <f>F14*D12</f>
        <v>0</v>
      </c>
      <c r="G12" s="18">
        <f t="shared" ca="1" si="3"/>
        <v>670066.86071612127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ca="1" si="1"/>
        <v>14724027.521466507</v>
      </c>
    </row>
    <row r="13" spans="2:20" ht="25.5" x14ac:dyDescent="0.3">
      <c r="B13" s="20" t="s">
        <v>14</v>
      </c>
      <c r="C13" s="13">
        <v>929</v>
      </c>
      <c r="D13" s="19">
        <f t="shared" si="0"/>
        <v>1</v>
      </c>
      <c r="E13" s="18">
        <f t="shared" ca="1" si="2"/>
        <v>13134939.088367313</v>
      </c>
      <c r="F13" s="18">
        <f>F14*D13</f>
        <v>0</v>
      </c>
      <c r="G13" s="18">
        <f t="shared" ca="1" si="3"/>
        <v>626249.61127291422</v>
      </c>
      <c r="H13" s="18"/>
      <c r="I13" s="17"/>
      <c r="J13" s="17"/>
      <c r="K13" s="17"/>
      <c r="L13" s="17"/>
      <c r="M13" s="16"/>
      <c r="N13" s="16"/>
      <c r="O13" s="16"/>
      <c r="P13" s="16"/>
      <c r="Q13" s="16"/>
      <c r="R13" s="16"/>
      <c r="S13" s="16"/>
      <c r="T13" s="15">
        <f t="shared" ca="1" si="1"/>
        <v>13761188.699640227</v>
      </c>
    </row>
    <row r="14" spans="2:20" ht="18.75" x14ac:dyDescent="0.3">
      <c r="B14" s="14" t="s">
        <v>13</v>
      </c>
      <c r="C14" s="13">
        <v>29185</v>
      </c>
      <c r="D14" s="12">
        <f t="shared" si="0"/>
        <v>31.415500538213131</v>
      </c>
      <c r="E14" s="23">
        <v>412640686</v>
      </c>
      <c r="F14" s="11">
        <v>0</v>
      </c>
      <c r="G14" s="23">
        <v>19673945</v>
      </c>
      <c r="H14" s="23">
        <v>1250916</v>
      </c>
      <c r="I14" s="23">
        <v>0</v>
      </c>
      <c r="J14" s="23">
        <v>3165857</v>
      </c>
      <c r="K14" s="23">
        <v>0</v>
      </c>
      <c r="L14" s="23">
        <v>-3306979</v>
      </c>
      <c r="M14" s="23">
        <v>82568</v>
      </c>
      <c r="N14" s="23">
        <v>1418485</v>
      </c>
      <c r="O14" s="23">
        <v>1539996</v>
      </c>
      <c r="P14" s="11">
        <v>0</v>
      </c>
      <c r="Q14" s="11">
        <v>2519910</v>
      </c>
      <c r="R14" s="11">
        <v>71245044</v>
      </c>
      <c r="S14" s="11">
        <v>82312234</v>
      </c>
      <c r="T14" s="10">
        <f t="shared" si="1"/>
        <v>592542662</v>
      </c>
    </row>
    <row r="15" spans="2:20" ht="16.5" x14ac:dyDescent="0.3">
      <c r="B15" s="1"/>
      <c r="C15" s="8"/>
      <c r="D15" s="1"/>
      <c r="E15" s="8"/>
      <c r="F15" s="8"/>
      <c r="G15" s="8"/>
      <c r="H15" s="8"/>
      <c r="I15" s="8"/>
      <c r="J15" s="8"/>
      <c r="K15" s="45"/>
      <c r="L15" s="45"/>
      <c r="M15" s="8"/>
      <c r="N15" s="8"/>
      <c r="O15" s="8"/>
      <c r="P15" s="8"/>
      <c r="Q15" s="8"/>
      <c r="R15" s="1"/>
      <c r="S15" s="1"/>
      <c r="T15" s="1"/>
    </row>
    <row r="16" spans="2:20" ht="16.5" x14ac:dyDescent="0.3">
      <c r="B16" s="42"/>
      <c r="C16" s="42"/>
      <c r="D16" s="42"/>
      <c r="E16" s="9"/>
      <c r="F16" s="9"/>
      <c r="G16" s="1"/>
      <c r="H16" s="1"/>
      <c r="I16" s="1"/>
      <c r="J16" s="1"/>
      <c r="K16" s="1"/>
    </row>
    <row r="17" spans="5:20" ht="17.25" thickBot="1" x14ac:dyDescent="0.35"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5:20" ht="16.5" x14ac:dyDescent="0.3">
      <c r="E18" s="7" t="s">
        <v>12</v>
      </c>
      <c r="F18" s="6"/>
      <c r="G18" s="40">
        <f>+E14</f>
        <v>412640686</v>
      </c>
      <c r="H18" s="41"/>
      <c r="L18" s="1"/>
      <c r="M18" s="1"/>
      <c r="N18" s="1"/>
      <c r="O18" s="1"/>
      <c r="P18" s="1"/>
      <c r="Q18" s="1"/>
      <c r="R18" s="1"/>
      <c r="S18" s="1"/>
      <c r="T18" s="1"/>
    </row>
    <row r="19" spans="5:20" ht="16.5" x14ac:dyDescent="0.3">
      <c r="E19" s="5" t="s">
        <v>11</v>
      </c>
      <c r="F19" s="4"/>
      <c r="G19" s="33">
        <f>+G14</f>
        <v>19673945</v>
      </c>
      <c r="H19" s="34"/>
      <c r="L19" s="1"/>
      <c r="M19" s="1"/>
      <c r="N19" s="1"/>
      <c r="O19" s="1"/>
      <c r="P19" s="1"/>
      <c r="Q19" s="1"/>
      <c r="R19" s="1"/>
      <c r="S19" s="1"/>
    </row>
    <row r="20" spans="5:20" ht="16.5" x14ac:dyDescent="0.3">
      <c r="E20" s="5" t="s">
        <v>10</v>
      </c>
      <c r="F20" s="4"/>
      <c r="G20" s="33">
        <f>+I14</f>
        <v>0</v>
      </c>
      <c r="H20" s="34"/>
      <c r="L20" s="1"/>
      <c r="M20" s="1"/>
      <c r="N20" s="1"/>
      <c r="O20" s="1"/>
      <c r="P20" s="1"/>
      <c r="Q20" s="1"/>
      <c r="R20" s="1"/>
      <c r="S20" s="1"/>
      <c r="T20" s="1"/>
    </row>
    <row r="21" spans="5:20" ht="16.5" x14ac:dyDescent="0.3">
      <c r="E21" s="5" t="s">
        <v>9</v>
      </c>
      <c r="F21" s="4"/>
      <c r="G21" s="35">
        <f>+H14</f>
        <v>1250916</v>
      </c>
      <c r="H21" s="36"/>
      <c r="L21" s="1"/>
      <c r="M21" s="1"/>
      <c r="N21" s="1"/>
      <c r="O21" s="1"/>
      <c r="P21" s="1"/>
      <c r="Q21" s="1"/>
      <c r="R21" s="1"/>
      <c r="S21" s="1"/>
      <c r="T21" s="1"/>
    </row>
    <row r="22" spans="5:20" ht="16.5" x14ac:dyDescent="0.3">
      <c r="E22" s="5" t="s">
        <v>8</v>
      </c>
      <c r="F22" s="4"/>
      <c r="G22" s="33">
        <f>+L14</f>
        <v>-3306979</v>
      </c>
      <c r="H22" s="34"/>
      <c r="L22" s="1"/>
      <c r="M22" s="1"/>
      <c r="N22" s="1"/>
      <c r="O22" s="1"/>
      <c r="P22" s="1"/>
      <c r="Q22" s="1"/>
      <c r="R22" s="1"/>
      <c r="S22" s="1"/>
      <c r="T22" s="1"/>
    </row>
    <row r="23" spans="5:20" ht="16.5" x14ac:dyDescent="0.3">
      <c r="E23" s="5" t="s">
        <v>36</v>
      </c>
      <c r="F23" s="4"/>
      <c r="G23" s="35">
        <f>+J14</f>
        <v>3165857</v>
      </c>
      <c r="H23" s="36"/>
      <c r="L23" s="1"/>
      <c r="M23" s="1"/>
      <c r="N23" s="1"/>
      <c r="O23" s="1"/>
      <c r="P23" s="1"/>
      <c r="Q23" s="1"/>
      <c r="R23" s="1"/>
      <c r="S23" s="1"/>
      <c r="T23" s="1"/>
    </row>
    <row r="24" spans="5:20" ht="16.5" x14ac:dyDescent="0.3">
      <c r="E24" s="5" t="s">
        <v>7</v>
      </c>
      <c r="F24" s="4"/>
      <c r="G24" s="33">
        <f>P12</f>
        <v>0</v>
      </c>
      <c r="H24" s="34"/>
      <c r="L24" s="1"/>
      <c r="M24" s="1"/>
      <c r="N24" s="1"/>
      <c r="O24" s="1"/>
      <c r="P24" s="1"/>
      <c r="Q24" s="1"/>
      <c r="R24" s="1"/>
      <c r="S24" s="1"/>
      <c r="T24" s="1"/>
    </row>
    <row r="25" spans="5:20" ht="16.5" x14ac:dyDescent="0.3">
      <c r="E25" s="5" t="s">
        <v>6</v>
      </c>
      <c r="F25" s="4"/>
      <c r="G25" s="33">
        <f>+M14</f>
        <v>82568</v>
      </c>
      <c r="H25" s="34"/>
      <c r="L25" s="1"/>
      <c r="M25" s="1"/>
      <c r="N25" s="1"/>
      <c r="O25" s="1"/>
      <c r="P25" s="1"/>
      <c r="Q25" s="1"/>
      <c r="R25" s="1"/>
      <c r="S25" s="1"/>
      <c r="T25" s="1"/>
    </row>
    <row r="26" spans="5:20" ht="16.5" x14ac:dyDescent="0.3">
      <c r="E26" s="5" t="s">
        <v>5</v>
      </c>
      <c r="F26" s="4"/>
      <c r="G26" s="35">
        <f>+N14</f>
        <v>1418485</v>
      </c>
      <c r="H26" s="36"/>
      <c r="L26" s="1"/>
      <c r="M26" s="1"/>
      <c r="N26" s="1"/>
      <c r="O26" s="1"/>
      <c r="P26" s="1"/>
      <c r="Q26" s="1"/>
      <c r="R26" s="1"/>
      <c r="S26" s="1"/>
      <c r="T26" s="1"/>
    </row>
    <row r="27" spans="5:20" ht="16.5" x14ac:dyDescent="0.3">
      <c r="E27" s="5" t="s">
        <v>4</v>
      </c>
      <c r="F27" s="4"/>
      <c r="G27" s="35">
        <f>+O14</f>
        <v>1539996</v>
      </c>
      <c r="H27" s="37"/>
      <c r="L27" s="1"/>
      <c r="M27" s="1"/>
      <c r="N27" s="1"/>
      <c r="O27" s="38" t="s">
        <v>38</v>
      </c>
      <c r="P27" s="38"/>
      <c r="Q27" s="38"/>
      <c r="R27" s="38"/>
    </row>
    <row r="28" spans="5:20" ht="16.5" x14ac:dyDescent="0.3">
      <c r="E28" s="5" t="s">
        <v>3</v>
      </c>
      <c r="F28" s="4"/>
      <c r="G28" s="35">
        <f>+Q14</f>
        <v>2519910</v>
      </c>
      <c r="H28" s="37"/>
      <c r="L28" s="1"/>
      <c r="M28" s="1"/>
      <c r="N28" s="1"/>
      <c r="O28" s="39" t="s">
        <v>42</v>
      </c>
      <c r="P28" s="39"/>
      <c r="Q28" s="39"/>
      <c r="R28" s="39"/>
    </row>
    <row r="29" spans="5:20" ht="16.5" x14ac:dyDescent="0.3">
      <c r="E29" s="5" t="s">
        <v>2</v>
      </c>
      <c r="F29" s="4"/>
      <c r="G29" s="25">
        <v>0</v>
      </c>
      <c r="H29" s="26"/>
      <c r="L29" s="1"/>
      <c r="M29" s="1"/>
      <c r="N29" s="1"/>
      <c r="O29" s="1"/>
      <c r="P29" s="1"/>
      <c r="Q29" s="1"/>
    </row>
    <row r="30" spans="5:20" ht="17.25" thickBot="1" x14ac:dyDescent="0.35">
      <c r="E30" s="3" t="s">
        <v>1</v>
      </c>
      <c r="F30" s="2"/>
      <c r="G30" s="27">
        <v>0</v>
      </c>
      <c r="H30" s="28"/>
      <c r="L30" s="1"/>
      <c r="M30" s="1"/>
      <c r="N30" s="1"/>
      <c r="O30" s="1"/>
      <c r="P30" s="1"/>
      <c r="Q30" s="1"/>
    </row>
    <row r="31" spans="5:20" ht="17.25" thickBot="1" x14ac:dyDescent="0.35">
      <c r="E31" s="29" t="s">
        <v>0</v>
      </c>
      <c r="F31" s="30"/>
      <c r="G31" s="31">
        <f>SUM(G18:H30)</f>
        <v>438985384</v>
      </c>
      <c r="H31" s="32"/>
      <c r="L31" s="1"/>
      <c r="M31" s="1"/>
      <c r="N31" s="1"/>
      <c r="O31" s="1"/>
      <c r="P31" s="1"/>
      <c r="Q31" s="1"/>
      <c r="R31" s="1"/>
      <c r="S31" s="1"/>
      <c r="T31" s="1"/>
    </row>
  </sheetData>
  <mergeCells count="39">
    <mergeCell ref="G29:H29"/>
    <mergeCell ref="G30:H30"/>
    <mergeCell ref="E31:F31"/>
    <mergeCell ref="G31:H31"/>
    <mergeCell ref="G24:H24"/>
    <mergeCell ref="G25:H25"/>
    <mergeCell ref="G26:H26"/>
    <mergeCell ref="G27:H27"/>
    <mergeCell ref="O27:R27"/>
    <mergeCell ref="G28:H28"/>
    <mergeCell ref="O28:R28"/>
    <mergeCell ref="G18:H18"/>
    <mergeCell ref="G19:H19"/>
    <mergeCell ref="G20:H20"/>
    <mergeCell ref="G21:H21"/>
    <mergeCell ref="G22:H22"/>
    <mergeCell ref="G23:H23"/>
    <mergeCell ref="B16:D16"/>
    <mergeCell ref="K6:K7"/>
    <mergeCell ref="L6:L7"/>
    <mergeCell ref="M6:M7"/>
    <mergeCell ref="N6:N7"/>
    <mergeCell ref="K15:L15"/>
    <mergeCell ref="B3:T4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Q6:Q7"/>
    <mergeCell ref="R6:R7"/>
    <mergeCell ref="S6:S7"/>
    <mergeCell ref="T6:T7"/>
    <mergeCell ref="O6:O7"/>
    <mergeCell ref="P6:P7"/>
  </mergeCells>
  <pageMargins left="0.7" right="0.7" top="0.75" bottom="0.75" header="0.3" footer="0.3"/>
  <pageSetup paperSize="258" scale="6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T30"/>
  <sheetViews>
    <sheetView workbookViewId="0">
      <selection activeCell="J19" sqref="J19"/>
    </sheetView>
  </sheetViews>
  <sheetFormatPr baseColWidth="10" defaultRowHeight="15" x14ac:dyDescent="0.25"/>
  <cols>
    <col min="1" max="1" width="5.140625" customWidth="1"/>
    <col min="2" max="2" width="18.42578125" customWidth="1"/>
    <col min="3" max="3" width="10" customWidth="1"/>
    <col min="4" max="4" width="10.28515625" customWidth="1"/>
    <col min="5" max="5" width="13.5703125" customWidth="1"/>
    <col min="6" max="6" width="13.140625" customWidth="1"/>
    <col min="7" max="7" width="16.5703125" customWidth="1"/>
    <col min="8" max="8" width="16.85546875" customWidth="1"/>
    <col min="9" max="9" width="14.42578125" customWidth="1"/>
    <col min="10" max="10" width="15.140625" customWidth="1"/>
    <col min="11" max="11" width="11.5703125" customWidth="1"/>
    <col min="12" max="12" width="18.42578125" customWidth="1"/>
    <col min="16" max="16" width="12.140625" customWidth="1"/>
    <col min="20" max="20" width="16.7109375" customWidth="1"/>
  </cols>
  <sheetData>
    <row r="2" spans="2:20" x14ac:dyDescent="0.25">
      <c r="B2" s="46" t="s">
        <v>50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2:20" x14ac:dyDescent="0.25"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2:20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2:20" x14ac:dyDescent="0.25">
      <c r="B5" s="47" t="s">
        <v>35</v>
      </c>
      <c r="C5" s="47" t="s">
        <v>34</v>
      </c>
      <c r="D5" s="49" t="s">
        <v>33</v>
      </c>
      <c r="E5" s="51" t="s">
        <v>32</v>
      </c>
      <c r="F5" s="54" t="s">
        <v>31</v>
      </c>
      <c r="G5" s="43" t="s">
        <v>30</v>
      </c>
      <c r="H5" s="54" t="s">
        <v>37</v>
      </c>
      <c r="I5" s="43" t="s">
        <v>29</v>
      </c>
      <c r="J5" s="54" t="s">
        <v>36</v>
      </c>
      <c r="K5" s="54" t="s">
        <v>28</v>
      </c>
      <c r="L5" s="43" t="s">
        <v>27</v>
      </c>
      <c r="M5" s="43" t="s">
        <v>26</v>
      </c>
      <c r="N5" s="43" t="s">
        <v>5</v>
      </c>
      <c r="O5" s="43" t="s">
        <v>25</v>
      </c>
      <c r="P5" s="43" t="s">
        <v>24</v>
      </c>
      <c r="Q5" s="43" t="s">
        <v>23</v>
      </c>
      <c r="R5" s="43" t="s">
        <v>22</v>
      </c>
      <c r="S5" s="43" t="s">
        <v>21</v>
      </c>
      <c r="T5" s="53" t="s">
        <v>20</v>
      </c>
    </row>
    <row r="6" spans="2:20" ht="48.75" customHeight="1" x14ac:dyDescent="0.25">
      <c r="B6" s="48"/>
      <c r="C6" s="48"/>
      <c r="D6" s="50"/>
      <c r="E6" s="52"/>
      <c r="F6" s="55"/>
      <c r="G6" s="44"/>
      <c r="H6" s="55"/>
      <c r="I6" s="44"/>
      <c r="J6" s="55"/>
      <c r="K6" s="55"/>
      <c r="L6" s="44"/>
      <c r="M6" s="44"/>
      <c r="N6" s="44"/>
      <c r="O6" s="44"/>
      <c r="P6" s="44"/>
      <c r="Q6" s="44"/>
      <c r="R6" s="44"/>
      <c r="S6" s="44"/>
      <c r="T6" s="53"/>
    </row>
    <row r="7" spans="2:20" ht="15.75" x14ac:dyDescent="0.3">
      <c r="B7" s="20" t="s">
        <v>19</v>
      </c>
      <c r="C7" s="13">
        <v>18147</v>
      </c>
      <c r="D7" s="19">
        <f t="shared" ref="D7:D13" si="0">C7/$C$13</f>
        <v>0.62179201644680482</v>
      </c>
      <c r="E7" s="18">
        <f>$E$13*D7</f>
        <v>256576684.21593282</v>
      </c>
      <c r="F7" s="18">
        <f>F13*D7</f>
        <v>0</v>
      </c>
      <c r="G7" s="18">
        <f>$G$13*D7</f>
        <v>12233101.933013534</v>
      </c>
      <c r="H7" s="18"/>
      <c r="I7" s="17"/>
      <c r="J7" s="17"/>
      <c r="K7" s="17"/>
      <c r="L7" s="17"/>
      <c r="M7" s="16"/>
      <c r="N7" s="16"/>
      <c r="O7" s="16"/>
      <c r="P7" s="16"/>
      <c r="Q7" s="16"/>
      <c r="R7" s="16"/>
      <c r="S7" s="16"/>
      <c r="T7" s="15">
        <f t="shared" ref="T7:T13" si="1">SUM(E7:S7)</f>
        <v>268809786.14894634</v>
      </c>
    </row>
    <row r="8" spans="2:20" ht="25.5" x14ac:dyDescent="0.3">
      <c r="B8" s="20" t="s">
        <v>18</v>
      </c>
      <c r="C8" s="13">
        <v>8208</v>
      </c>
      <c r="D8" s="19">
        <f t="shared" si="0"/>
        <v>0.28124036320027412</v>
      </c>
      <c r="E8" s="18">
        <f t="shared" ref="E8:E12" si="2">$E$13*D8</f>
        <v>116051216.40185027</v>
      </c>
      <c r="F8" s="18">
        <f>F13*D8</f>
        <v>0</v>
      </c>
      <c r="G8" s="18">
        <f t="shared" ref="G8:G12" si="3">$G$13*D8</f>
        <v>5533107.4373822175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si="1"/>
        <v>121584323.83923249</v>
      </c>
    </row>
    <row r="9" spans="2:20" ht="15.75" x14ac:dyDescent="0.3">
      <c r="B9" s="20" t="s">
        <v>17</v>
      </c>
      <c r="C9" s="13">
        <v>247</v>
      </c>
      <c r="D9" s="19">
        <f t="shared" si="0"/>
        <v>8.4632516703786187E-3</v>
      </c>
      <c r="E9" s="18">
        <f t="shared" si="2"/>
        <v>3492281.9750556792</v>
      </c>
      <c r="F9" s="18">
        <f>F13*D9</f>
        <v>0</v>
      </c>
      <c r="G9" s="18">
        <f t="shared" si="3"/>
        <v>166505.54788418708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si="1"/>
        <v>3658787.5229398664</v>
      </c>
    </row>
    <row r="10" spans="2:20" ht="15.75" x14ac:dyDescent="0.3">
      <c r="B10" s="20" t="s">
        <v>16</v>
      </c>
      <c r="C10" s="13">
        <v>660</v>
      </c>
      <c r="D10" s="19">
        <f t="shared" si="0"/>
        <v>2.2614356690080519E-2</v>
      </c>
      <c r="E10" s="18">
        <f t="shared" si="2"/>
        <v>9331603.6580435149</v>
      </c>
      <c r="F10" s="18">
        <f>F13*D10</f>
        <v>0</v>
      </c>
      <c r="G10" s="18">
        <f t="shared" si="3"/>
        <v>444913.60973102617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si="1"/>
        <v>9776517.2677745409</v>
      </c>
    </row>
    <row r="11" spans="2:20" ht="15.75" x14ac:dyDescent="0.3">
      <c r="B11" s="20" t="s">
        <v>15</v>
      </c>
      <c r="C11" s="13">
        <v>994</v>
      </c>
      <c r="D11" s="19">
        <f t="shared" si="0"/>
        <v>3.4058591742333388E-2</v>
      </c>
      <c r="E11" s="18">
        <f t="shared" si="2"/>
        <v>14053960.660750385</v>
      </c>
      <c r="F11" s="18">
        <f>F13*D11</f>
        <v>0</v>
      </c>
      <c r="G11" s="18">
        <f t="shared" si="3"/>
        <v>670066.86071612127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si="1"/>
        <v>14724027.521466507</v>
      </c>
    </row>
    <row r="12" spans="2:20" ht="25.5" x14ac:dyDescent="0.3">
      <c r="B12" s="20" t="s">
        <v>14</v>
      </c>
      <c r="C12" s="13">
        <v>929</v>
      </c>
      <c r="D12" s="19">
        <f t="shared" si="0"/>
        <v>3.1831420250128493E-2</v>
      </c>
      <c r="E12" s="18">
        <f t="shared" si="2"/>
        <v>13134939.088367313</v>
      </c>
      <c r="F12" s="18">
        <f>F13*D12</f>
        <v>0</v>
      </c>
      <c r="G12" s="18">
        <f t="shared" si="3"/>
        <v>626249.61127291422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si="1"/>
        <v>13761188.699640227</v>
      </c>
    </row>
    <row r="13" spans="2:20" ht="16.5" x14ac:dyDescent="0.3">
      <c r="B13" s="14" t="s">
        <v>13</v>
      </c>
      <c r="C13" s="13">
        <v>29185</v>
      </c>
      <c r="D13" s="12">
        <f t="shared" si="0"/>
        <v>1</v>
      </c>
      <c r="E13" s="23">
        <v>412640686</v>
      </c>
      <c r="F13" s="11">
        <v>0</v>
      </c>
      <c r="G13" s="23">
        <v>19673945</v>
      </c>
      <c r="H13" s="23">
        <v>1256420</v>
      </c>
      <c r="I13" s="23">
        <v>0</v>
      </c>
      <c r="J13" s="23">
        <v>3165857</v>
      </c>
      <c r="K13" s="23">
        <v>0</v>
      </c>
      <c r="L13" s="23">
        <v>-3306979</v>
      </c>
      <c r="M13" s="23">
        <v>82568</v>
      </c>
      <c r="N13" s="23">
        <v>1418485</v>
      </c>
      <c r="O13" s="23">
        <v>1539996</v>
      </c>
      <c r="P13" s="11">
        <v>0</v>
      </c>
      <c r="Q13" s="11">
        <v>2519910</v>
      </c>
      <c r="R13" s="11"/>
      <c r="S13" s="11"/>
      <c r="T13" s="24">
        <f t="shared" si="1"/>
        <v>438990888</v>
      </c>
    </row>
    <row r="14" spans="2:20" ht="16.5" x14ac:dyDescent="0.3">
      <c r="B14" s="1"/>
      <c r="C14" s="8"/>
      <c r="D14" s="1"/>
      <c r="E14" s="8"/>
      <c r="F14" s="8"/>
      <c r="G14" s="8"/>
      <c r="H14" s="8"/>
      <c r="I14" s="8"/>
      <c r="J14" s="8"/>
      <c r="K14" s="45"/>
      <c r="L14" s="45"/>
      <c r="M14" s="8"/>
      <c r="N14" s="8"/>
      <c r="O14" s="8"/>
      <c r="P14" s="8"/>
      <c r="Q14" s="8"/>
      <c r="R14" s="1"/>
      <c r="S14" s="1"/>
      <c r="T14" s="1"/>
    </row>
    <row r="15" spans="2:20" ht="16.5" x14ac:dyDescent="0.3">
      <c r="B15" s="42"/>
      <c r="C15" s="42"/>
      <c r="D15" s="42"/>
      <c r="E15" s="9"/>
      <c r="F15" s="9"/>
      <c r="G15" s="1"/>
      <c r="H15" s="1"/>
      <c r="I15" s="1"/>
      <c r="J15" s="1"/>
      <c r="K15" s="1"/>
    </row>
    <row r="16" spans="2:20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5:20" ht="16.5" x14ac:dyDescent="0.3">
      <c r="E17" s="7" t="s">
        <v>12</v>
      </c>
      <c r="F17" s="6"/>
      <c r="G17" s="40">
        <f>+E13</f>
        <v>412640686</v>
      </c>
      <c r="H17" s="41"/>
      <c r="L17" s="1"/>
      <c r="M17" s="1"/>
      <c r="N17" s="1"/>
      <c r="O17" s="1"/>
      <c r="P17" s="1"/>
      <c r="Q17" s="1"/>
      <c r="R17" s="1"/>
      <c r="S17" s="1"/>
      <c r="T17" s="1"/>
    </row>
    <row r="18" spans="5:20" ht="16.5" x14ac:dyDescent="0.3">
      <c r="E18" s="5" t="s">
        <v>11</v>
      </c>
      <c r="F18" s="4"/>
      <c r="G18" s="33">
        <f>+G13</f>
        <v>19673945</v>
      </c>
      <c r="H18" s="34"/>
      <c r="L18" s="1"/>
      <c r="M18" s="1"/>
      <c r="N18" s="1"/>
      <c r="O18" s="1"/>
      <c r="P18" s="1"/>
      <c r="Q18" s="1"/>
      <c r="R18" s="1"/>
      <c r="S18" s="1"/>
    </row>
    <row r="19" spans="5:20" ht="16.5" x14ac:dyDescent="0.3">
      <c r="E19" s="5" t="s">
        <v>10</v>
      </c>
      <c r="F19" s="4"/>
      <c r="G19" s="33">
        <f>+I13</f>
        <v>0</v>
      </c>
      <c r="H19" s="34"/>
      <c r="L19" s="1"/>
      <c r="M19" s="1"/>
      <c r="N19" s="1"/>
      <c r="O19" s="1"/>
      <c r="P19" s="1"/>
      <c r="Q19" s="1"/>
      <c r="R19" s="1"/>
      <c r="S19" s="1"/>
      <c r="T19" s="1"/>
    </row>
    <row r="20" spans="5:20" ht="16.5" x14ac:dyDescent="0.3">
      <c r="E20" s="5" t="s">
        <v>9</v>
      </c>
      <c r="F20" s="4"/>
      <c r="G20" s="35">
        <f>+H13</f>
        <v>1256420</v>
      </c>
      <c r="H20" s="36"/>
      <c r="L20" s="1"/>
      <c r="M20" s="1"/>
      <c r="N20" s="1"/>
      <c r="O20" s="1"/>
      <c r="P20" s="1"/>
      <c r="Q20" s="1"/>
      <c r="R20" s="1"/>
      <c r="S20" s="1"/>
      <c r="T20" s="1"/>
    </row>
    <row r="21" spans="5:20" ht="16.5" x14ac:dyDescent="0.3">
      <c r="E21" s="5" t="s">
        <v>8</v>
      </c>
      <c r="F21" s="4"/>
      <c r="G21" s="33">
        <f>+L13</f>
        <v>-3306979</v>
      </c>
      <c r="H21" s="34"/>
      <c r="L21" s="1"/>
      <c r="M21" s="1"/>
      <c r="N21" s="1"/>
      <c r="O21" s="1"/>
      <c r="P21" s="1"/>
      <c r="Q21" s="1"/>
      <c r="R21" s="1"/>
      <c r="S21" s="1"/>
      <c r="T21" s="1"/>
    </row>
    <row r="22" spans="5:20" ht="16.5" x14ac:dyDescent="0.3">
      <c r="E22" s="5" t="s">
        <v>36</v>
      </c>
      <c r="F22" s="4"/>
      <c r="G22" s="35">
        <f>+J13</f>
        <v>3165857</v>
      </c>
      <c r="H22" s="36"/>
      <c r="L22" s="1"/>
      <c r="M22" s="1"/>
      <c r="N22" s="1"/>
      <c r="O22" s="1"/>
      <c r="P22" s="1"/>
      <c r="Q22" s="1"/>
      <c r="R22" s="1"/>
      <c r="S22" s="1"/>
      <c r="T22" s="1"/>
    </row>
    <row r="23" spans="5:20" ht="16.5" x14ac:dyDescent="0.3">
      <c r="E23" s="5" t="s">
        <v>7</v>
      </c>
      <c r="F23" s="4"/>
      <c r="G23" s="33">
        <f>P11</f>
        <v>0</v>
      </c>
      <c r="H23" s="34"/>
      <c r="L23" s="1"/>
      <c r="M23" s="1"/>
      <c r="N23" s="1"/>
      <c r="O23" s="1"/>
      <c r="P23" s="1"/>
      <c r="Q23" s="1"/>
      <c r="R23" s="1"/>
      <c r="S23" s="1"/>
      <c r="T23" s="1"/>
    </row>
    <row r="24" spans="5:20" ht="16.5" x14ac:dyDescent="0.3">
      <c r="E24" s="5" t="s">
        <v>6</v>
      </c>
      <c r="F24" s="4"/>
      <c r="G24" s="33">
        <f>+M13</f>
        <v>82568</v>
      </c>
      <c r="H24" s="34"/>
      <c r="L24" s="1"/>
      <c r="M24" s="1"/>
      <c r="N24" s="1"/>
      <c r="O24" s="1"/>
      <c r="P24" s="1"/>
      <c r="Q24" s="1"/>
      <c r="R24" s="1"/>
      <c r="S24" s="1"/>
      <c r="T24" s="1"/>
    </row>
    <row r="25" spans="5:20" ht="16.5" x14ac:dyDescent="0.3">
      <c r="E25" s="5" t="s">
        <v>5</v>
      </c>
      <c r="F25" s="4"/>
      <c r="G25" s="35">
        <f>+N13</f>
        <v>1418485</v>
      </c>
      <c r="H25" s="36"/>
      <c r="L25" s="1"/>
      <c r="M25" s="1"/>
      <c r="N25" s="1"/>
      <c r="O25" s="1"/>
      <c r="P25" s="1"/>
      <c r="Q25" s="1"/>
      <c r="R25" s="1"/>
      <c r="S25" s="1"/>
      <c r="T25" s="1"/>
    </row>
    <row r="26" spans="5:20" ht="16.5" x14ac:dyDescent="0.3">
      <c r="E26" s="5" t="s">
        <v>4</v>
      </c>
      <c r="F26" s="4"/>
      <c r="G26" s="35">
        <f>+O13</f>
        <v>1539996</v>
      </c>
      <c r="H26" s="37"/>
      <c r="L26" s="1"/>
      <c r="M26" s="1"/>
      <c r="N26" s="1"/>
      <c r="O26" s="38" t="s">
        <v>38</v>
      </c>
      <c r="P26" s="38"/>
      <c r="Q26" s="38"/>
      <c r="R26" s="38"/>
    </row>
    <row r="27" spans="5:20" ht="16.5" x14ac:dyDescent="0.3">
      <c r="E27" s="5" t="s">
        <v>3</v>
      </c>
      <c r="F27" s="4"/>
      <c r="G27" s="35">
        <f>+Q13</f>
        <v>2519910</v>
      </c>
      <c r="H27" s="37"/>
      <c r="L27" s="1"/>
      <c r="M27" s="1"/>
      <c r="N27" s="1"/>
      <c r="O27" s="39" t="s">
        <v>42</v>
      </c>
      <c r="P27" s="39"/>
      <c r="Q27" s="39"/>
      <c r="R27" s="39"/>
    </row>
    <row r="28" spans="5:20" ht="16.5" x14ac:dyDescent="0.3">
      <c r="E28" s="5" t="s">
        <v>2</v>
      </c>
      <c r="F28" s="4"/>
      <c r="G28" s="25">
        <v>0</v>
      </c>
      <c r="H28" s="26"/>
      <c r="L28" s="1"/>
      <c r="M28" s="1"/>
      <c r="N28" s="1"/>
      <c r="O28" s="1"/>
      <c r="P28" s="1"/>
      <c r="Q28" s="1"/>
    </row>
    <row r="29" spans="5:20" ht="17.25" thickBot="1" x14ac:dyDescent="0.35">
      <c r="E29" s="3" t="s">
        <v>1</v>
      </c>
      <c r="F29" s="2"/>
      <c r="G29" s="27">
        <v>0</v>
      </c>
      <c r="H29" s="28"/>
      <c r="L29" s="1"/>
      <c r="M29" s="1"/>
      <c r="N29" s="1"/>
      <c r="O29" s="1"/>
      <c r="P29" s="1"/>
      <c r="Q29" s="1"/>
    </row>
    <row r="30" spans="5:20" ht="17.25" thickBot="1" x14ac:dyDescent="0.35">
      <c r="E30" s="29" t="s">
        <v>0</v>
      </c>
      <c r="F30" s="30"/>
      <c r="G30" s="31">
        <f>SUM(G17:H29)</f>
        <v>438990888</v>
      </c>
      <c r="H30" s="32"/>
      <c r="L30" s="1"/>
      <c r="M30" s="1"/>
      <c r="N30" s="1"/>
      <c r="O30" s="1"/>
      <c r="P30" s="1"/>
      <c r="Q30" s="1"/>
      <c r="R30" s="1"/>
      <c r="S30" s="1"/>
      <c r="T30" s="1"/>
    </row>
  </sheetData>
  <mergeCells count="39">
    <mergeCell ref="B2:T3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Q5:Q6"/>
    <mergeCell ref="R5:R6"/>
    <mergeCell ref="S5:S6"/>
    <mergeCell ref="T5:T6"/>
    <mergeCell ref="O5:O6"/>
    <mergeCell ref="P5:P6"/>
    <mergeCell ref="B15:D15"/>
    <mergeCell ref="K5:K6"/>
    <mergeCell ref="L5:L6"/>
    <mergeCell ref="M5:M6"/>
    <mergeCell ref="N5:N6"/>
    <mergeCell ref="K14:L14"/>
    <mergeCell ref="O26:R26"/>
    <mergeCell ref="G27:H27"/>
    <mergeCell ref="O27:R27"/>
    <mergeCell ref="G17:H17"/>
    <mergeCell ref="G18:H18"/>
    <mergeCell ref="G19:H19"/>
    <mergeCell ref="G20:H20"/>
    <mergeCell ref="G21:H21"/>
    <mergeCell ref="G22:H22"/>
    <mergeCell ref="G28:H28"/>
    <mergeCell ref="G29:H29"/>
    <mergeCell ref="E30:F30"/>
    <mergeCell ref="G30:H30"/>
    <mergeCell ref="G23:H23"/>
    <mergeCell ref="G24:H24"/>
    <mergeCell ref="G25:H25"/>
    <mergeCell ref="G26:H26"/>
  </mergeCells>
  <pageMargins left="0.7" right="0.7" top="0.75" bottom="0.75" header="0.3" footer="0.3"/>
  <pageSetup paperSize="258" scale="5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T30"/>
  <sheetViews>
    <sheetView workbookViewId="0">
      <selection activeCell="L19" sqref="L19"/>
    </sheetView>
  </sheetViews>
  <sheetFormatPr baseColWidth="10" defaultRowHeight="15" x14ac:dyDescent="0.25"/>
  <cols>
    <col min="1" max="1" width="4.42578125" customWidth="1"/>
    <col min="2" max="2" width="16.7109375" customWidth="1"/>
    <col min="5" max="5" width="13.7109375" customWidth="1"/>
    <col min="7" max="7" width="13.7109375" customWidth="1"/>
    <col min="8" max="8" width="12.5703125" customWidth="1"/>
    <col min="9" max="9" width="13.28515625" customWidth="1"/>
    <col min="10" max="10" width="13.140625" customWidth="1"/>
    <col min="12" max="12" width="12.85546875" customWidth="1"/>
    <col min="13" max="13" width="13.42578125" customWidth="1"/>
    <col min="16" max="16" width="13.85546875" customWidth="1"/>
    <col min="20" max="20" width="14.7109375" customWidth="1"/>
  </cols>
  <sheetData>
    <row r="2" spans="2:20" x14ac:dyDescent="0.25">
      <c r="B2" s="46" t="s">
        <v>51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2:20" x14ac:dyDescent="0.25"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2:20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2:20" x14ac:dyDescent="0.25">
      <c r="B5" s="47" t="s">
        <v>35</v>
      </c>
      <c r="C5" s="47" t="s">
        <v>34</v>
      </c>
      <c r="D5" s="49" t="s">
        <v>33</v>
      </c>
      <c r="E5" s="51" t="s">
        <v>32</v>
      </c>
      <c r="F5" s="54" t="s">
        <v>31</v>
      </c>
      <c r="G5" s="43" t="s">
        <v>30</v>
      </c>
      <c r="H5" s="54" t="s">
        <v>37</v>
      </c>
      <c r="I5" s="43" t="s">
        <v>29</v>
      </c>
      <c r="J5" s="54" t="s">
        <v>36</v>
      </c>
      <c r="K5" s="54" t="s">
        <v>28</v>
      </c>
      <c r="L5" s="43" t="s">
        <v>27</v>
      </c>
      <c r="M5" s="43" t="s">
        <v>26</v>
      </c>
      <c r="N5" s="43" t="s">
        <v>5</v>
      </c>
      <c r="O5" s="43" t="s">
        <v>25</v>
      </c>
      <c r="P5" s="43" t="s">
        <v>24</v>
      </c>
      <c r="Q5" s="43" t="s">
        <v>23</v>
      </c>
      <c r="R5" s="43" t="s">
        <v>22</v>
      </c>
      <c r="S5" s="43" t="s">
        <v>21</v>
      </c>
      <c r="T5" s="53" t="s">
        <v>20</v>
      </c>
    </row>
    <row r="6" spans="2:20" ht="34.5" customHeight="1" x14ac:dyDescent="0.25">
      <c r="B6" s="48"/>
      <c r="C6" s="48"/>
      <c r="D6" s="50"/>
      <c r="E6" s="52"/>
      <c r="F6" s="55"/>
      <c r="G6" s="44"/>
      <c r="H6" s="55"/>
      <c r="I6" s="44"/>
      <c r="J6" s="55"/>
      <c r="K6" s="55"/>
      <c r="L6" s="44"/>
      <c r="M6" s="44"/>
      <c r="N6" s="44"/>
      <c r="O6" s="44"/>
      <c r="P6" s="44"/>
      <c r="Q6" s="44"/>
      <c r="R6" s="44"/>
      <c r="S6" s="44"/>
      <c r="T6" s="53"/>
    </row>
    <row r="7" spans="2:20" ht="15.75" x14ac:dyDescent="0.3">
      <c r="B7" s="20" t="s">
        <v>19</v>
      </c>
      <c r="C7" s="13">
        <v>18147</v>
      </c>
      <c r="D7" s="19">
        <f t="shared" ref="D7:D13" si="0">C7/$C$13</f>
        <v>0.62179201644680482</v>
      </c>
      <c r="E7" s="18">
        <f>$E$13*D7</f>
        <v>256576684.21593282</v>
      </c>
      <c r="F7" s="18">
        <f>F13*D7</f>
        <v>0</v>
      </c>
      <c r="G7" s="18">
        <f>$G$13*D7</f>
        <v>12233101.933013534</v>
      </c>
      <c r="H7" s="18"/>
      <c r="I7" s="17"/>
      <c r="J7" s="17"/>
      <c r="K7" s="17"/>
      <c r="L7" s="17"/>
      <c r="M7" s="16"/>
      <c r="N7" s="16"/>
      <c r="O7" s="16"/>
      <c r="P7" s="16"/>
      <c r="Q7" s="16"/>
      <c r="R7" s="16"/>
      <c r="S7" s="16"/>
      <c r="T7" s="15">
        <f t="shared" ref="T7:T13" si="1">SUM(E7:S7)</f>
        <v>268809786.14894634</v>
      </c>
    </row>
    <row r="8" spans="2:20" ht="25.5" x14ac:dyDescent="0.3">
      <c r="B8" s="20" t="s">
        <v>18</v>
      </c>
      <c r="C8" s="13">
        <v>8208</v>
      </c>
      <c r="D8" s="19">
        <f t="shared" si="0"/>
        <v>0.28124036320027412</v>
      </c>
      <c r="E8" s="18">
        <f t="shared" ref="E8:E12" si="2">$E$13*D8</f>
        <v>116051216.40185027</v>
      </c>
      <c r="F8" s="18">
        <f>F13*D8</f>
        <v>0</v>
      </c>
      <c r="G8" s="18">
        <f t="shared" ref="G8:G12" si="3">$G$13*D8</f>
        <v>5533107.4373822175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si="1"/>
        <v>121584323.83923249</v>
      </c>
    </row>
    <row r="9" spans="2:20" ht="15.75" x14ac:dyDescent="0.3">
      <c r="B9" s="20" t="s">
        <v>17</v>
      </c>
      <c r="C9" s="13">
        <v>247</v>
      </c>
      <c r="D9" s="19">
        <f t="shared" si="0"/>
        <v>8.4632516703786187E-3</v>
      </c>
      <c r="E9" s="18">
        <f t="shared" si="2"/>
        <v>3492281.9750556792</v>
      </c>
      <c r="F9" s="18">
        <f>F13*D9</f>
        <v>0</v>
      </c>
      <c r="G9" s="18">
        <f t="shared" si="3"/>
        <v>166505.54788418708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si="1"/>
        <v>3658787.5229398664</v>
      </c>
    </row>
    <row r="10" spans="2:20" ht="15.75" x14ac:dyDescent="0.3">
      <c r="B10" s="20" t="s">
        <v>16</v>
      </c>
      <c r="C10" s="13">
        <v>660</v>
      </c>
      <c r="D10" s="19">
        <f t="shared" si="0"/>
        <v>2.2614356690080519E-2</v>
      </c>
      <c r="E10" s="18">
        <f t="shared" si="2"/>
        <v>9331603.6580435149</v>
      </c>
      <c r="F10" s="18">
        <f>F13*D10</f>
        <v>0</v>
      </c>
      <c r="G10" s="18">
        <f t="shared" si="3"/>
        <v>444913.60973102617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si="1"/>
        <v>9776517.2677745409</v>
      </c>
    </row>
    <row r="11" spans="2:20" ht="15.75" x14ac:dyDescent="0.3">
      <c r="B11" s="20" t="s">
        <v>15</v>
      </c>
      <c r="C11" s="13">
        <v>994</v>
      </c>
      <c r="D11" s="19">
        <f t="shared" si="0"/>
        <v>3.4058591742333388E-2</v>
      </c>
      <c r="E11" s="18">
        <f t="shared" si="2"/>
        <v>14053960.660750385</v>
      </c>
      <c r="F11" s="18">
        <f>F13*D11</f>
        <v>0</v>
      </c>
      <c r="G11" s="18">
        <f t="shared" si="3"/>
        <v>670066.86071612127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si="1"/>
        <v>14724027.521466507</v>
      </c>
    </row>
    <row r="12" spans="2:20" ht="25.5" x14ac:dyDescent="0.3">
      <c r="B12" s="20" t="s">
        <v>14</v>
      </c>
      <c r="C12" s="13">
        <v>929</v>
      </c>
      <c r="D12" s="19">
        <f t="shared" si="0"/>
        <v>3.1831420250128493E-2</v>
      </c>
      <c r="E12" s="18">
        <f t="shared" si="2"/>
        <v>13134939.088367313</v>
      </c>
      <c r="F12" s="18">
        <f>F13*D12</f>
        <v>0</v>
      </c>
      <c r="G12" s="18">
        <f t="shared" si="3"/>
        <v>626249.61127291422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si="1"/>
        <v>13761188.699640227</v>
      </c>
    </row>
    <row r="13" spans="2:20" ht="16.5" x14ac:dyDescent="0.3">
      <c r="B13" s="14" t="s">
        <v>13</v>
      </c>
      <c r="C13" s="13">
        <v>29185</v>
      </c>
      <c r="D13" s="12">
        <f t="shared" si="0"/>
        <v>1</v>
      </c>
      <c r="E13" s="23">
        <v>412640686</v>
      </c>
      <c r="F13" s="11">
        <v>0</v>
      </c>
      <c r="G13" s="23">
        <v>19673945</v>
      </c>
      <c r="H13" s="23">
        <v>1256420</v>
      </c>
      <c r="I13" s="23">
        <v>0</v>
      </c>
      <c r="J13" s="23">
        <v>3165857</v>
      </c>
      <c r="K13" s="23">
        <v>0</v>
      </c>
      <c r="L13" s="23">
        <v>-3306979</v>
      </c>
      <c r="M13" s="23">
        <v>82568</v>
      </c>
      <c r="N13" s="23">
        <v>1418485</v>
      </c>
      <c r="O13" s="23">
        <v>1539996</v>
      </c>
      <c r="P13" s="11">
        <v>0</v>
      </c>
      <c r="Q13" s="11">
        <v>2519910</v>
      </c>
      <c r="R13" s="11"/>
      <c r="S13" s="11"/>
      <c r="T13" s="24">
        <f t="shared" si="1"/>
        <v>438990888</v>
      </c>
    </row>
    <row r="14" spans="2:20" ht="16.5" x14ac:dyDescent="0.3">
      <c r="B14" s="1"/>
      <c r="C14" s="8"/>
      <c r="D14" s="1"/>
      <c r="E14" s="8"/>
      <c r="F14" s="8"/>
      <c r="G14" s="8"/>
      <c r="H14" s="8"/>
      <c r="I14" s="8"/>
      <c r="J14" s="8"/>
      <c r="K14" s="45"/>
      <c r="L14" s="45"/>
      <c r="M14" s="8"/>
      <c r="N14" s="8"/>
      <c r="O14" s="8"/>
      <c r="P14" s="8"/>
      <c r="Q14" s="8"/>
      <c r="R14" s="1"/>
      <c r="S14" s="1"/>
      <c r="T14" s="1"/>
    </row>
    <row r="15" spans="2:20" ht="16.5" x14ac:dyDescent="0.3">
      <c r="B15" s="42"/>
      <c r="C15" s="42"/>
      <c r="D15" s="42"/>
      <c r="E15" s="9"/>
      <c r="F15" s="9"/>
      <c r="G15" s="1"/>
      <c r="H15" s="1"/>
      <c r="I15" s="1"/>
      <c r="J15" s="1"/>
      <c r="K15" s="1"/>
    </row>
    <row r="16" spans="2:20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5:20" ht="16.5" x14ac:dyDescent="0.3">
      <c r="E17" s="7" t="s">
        <v>12</v>
      </c>
      <c r="F17" s="6"/>
      <c r="G17" s="40">
        <f>+E13</f>
        <v>412640686</v>
      </c>
      <c r="H17" s="41"/>
      <c r="L17" s="1"/>
      <c r="M17" s="1"/>
      <c r="N17" s="1"/>
      <c r="O17" s="1"/>
      <c r="P17" s="1"/>
      <c r="Q17" s="1"/>
      <c r="R17" s="1"/>
      <c r="S17" s="1"/>
      <c r="T17" s="1"/>
    </row>
    <row r="18" spans="5:20" ht="16.5" x14ac:dyDescent="0.3">
      <c r="E18" s="5" t="s">
        <v>11</v>
      </c>
      <c r="F18" s="4"/>
      <c r="G18" s="33">
        <f>+G13</f>
        <v>19673945</v>
      </c>
      <c r="H18" s="34"/>
      <c r="L18" s="1"/>
      <c r="M18" s="1"/>
      <c r="N18" s="1"/>
      <c r="O18" s="1"/>
      <c r="P18" s="1"/>
      <c r="Q18" s="1"/>
      <c r="R18" s="1"/>
      <c r="S18" s="1"/>
    </row>
    <row r="19" spans="5:20" ht="16.5" x14ac:dyDescent="0.3">
      <c r="E19" s="5" t="s">
        <v>10</v>
      </c>
      <c r="F19" s="4"/>
      <c r="G19" s="33">
        <f>+I13</f>
        <v>0</v>
      </c>
      <c r="H19" s="34"/>
      <c r="L19" s="1"/>
      <c r="M19" s="1"/>
      <c r="N19" s="1"/>
      <c r="O19" s="1"/>
      <c r="P19" s="1"/>
      <c r="Q19" s="1"/>
      <c r="R19" s="1"/>
      <c r="S19" s="1"/>
      <c r="T19" s="1"/>
    </row>
    <row r="20" spans="5:20" ht="16.5" x14ac:dyDescent="0.3">
      <c r="E20" s="5" t="s">
        <v>9</v>
      </c>
      <c r="F20" s="4"/>
      <c r="G20" s="35">
        <f>+H13</f>
        <v>1256420</v>
      </c>
      <c r="H20" s="36"/>
      <c r="L20" s="1"/>
      <c r="M20" s="1"/>
      <c r="N20" s="1"/>
      <c r="O20" s="1"/>
      <c r="P20" s="1"/>
      <c r="Q20" s="1"/>
      <c r="R20" s="1"/>
      <c r="S20" s="1"/>
      <c r="T20" s="1"/>
    </row>
    <row r="21" spans="5:20" ht="16.5" x14ac:dyDescent="0.3">
      <c r="E21" s="5" t="s">
        <v>8</v>
      </c>
      <c r="F21" s="4"/>
      <c r="G21" s="33">
        <f>+L13</f>
        <v>-3306979</v>
      </c>
      <c r="H21" s="34"/>
      <c r="L21" s="1"/>
      <c r="M21" s="1"/>
      <c r="N21" s="1"/>
      <c r="O21" s="1"/>
      <c r="P21" s="1"/>
      <c r="Q21" s="1"/>
      <c r="R21" s="1"/>
      <c r="S21" s="1"/>
      <c r="T21" s="1"/>
    </row>
    <row r="22" spans="5:20" ht="16.5" x14ac:dyDescent="0.3">
      <c r="E22" s="5" t="s">
        <v>36</v>
      </c>
      <c r="F22" s="4"/>
      <c r="G22" s="35">
        <f>+J13</f>
        <v>3165857</v>
      </c>
      <c r="H22" s="36"/>
      <c r="L22" s="1"/>
      <c r="M22" s="1"/>
      <c r="N22" s="1"/>
      <c r="O22" s="1"/>
      <c r="P22" s="1"/>
      <c r="Q22" s="1"/>
      <c r="R22" s="1"/>
      <c r="S22" s="1"/>
      <c r="T22" s="1"/>
    </row>
    <row r="23" spans="5:20" ht="16.5" x14ac:dyDescent="0.3">
      <c r="E23" s="5" t="s">
        <v>7</v>
      </c>
      <c r="F23" s="4"/>
      <c r="G23" s="33">
        <f>P11</f>
        <v>0</v>
      </c>
      <c r="H23" s="34"/>
      <c r="L23" s="1"/>
      <c r="M23" s="1"/>
      <c r="N23" s="1"/>
      <c r="O23" s="1"/>
      <c r="P23" s="1"/>
      <c r="Q23" s="1"/>
      <c r="R23" s="1"/>
      <c r="S23" s="1"/>
      <c r="T23" s="1"/>
    </row>
    <row r="24" spans="5:20" ht="16.5" x14ac:dyDescent="0.3">
      <c r="E24" s="5" t="s">
        <v>6</v>
      </c>
      <c r="F24" s="4"/>
      <c r="G24" s="33">
        <f>+M13</f>
        <v>82568</v>
      </c>
      <c r="H24" s="34"/>
      <c r="L24" s="1"/>
      <c r="M24" s="1"/>
      <c r="N24" s="1"/>
      <c r="O24" s="1"/>
      <c r="P24" s="1"/>
      <c r="Q24" s="1"/>
      <c r="R24" s="1"/>
      <c r="S24" s="1"/>
      <c r="T24" s="1"/>
    </row>
    <row r="25" spans="5:20" ht="16.5" x14ac:dyDescent="0.3">
      <c r="E25" s="5" t="s">
        <v>5</v>
      </c>
      <c r="F25" s="4"/>
      <c r="G25" s="35">
        <f>+N13</f>
        <v>1418485</v>
      </c>
      <c r="H25" s="36"/>
      <c r="L25" s="1"/>
      <c r="M25" s="1"/>
      <c r="N25" s="1"/>
      <c r="O25" s="1"/>
      <c r="P25" s="1"/>
      <c r="Q25" s="1"/>
      <c r="R25" s="1"/>
      <c r="S25" s="1"/>
      <c r="T25" s="1"/>
    </row>
    <row r="26" spans="5:20" ht="16.5" x14ac:dyDescent="0.3">
      <c r="E26" s="5" t="s">
        <v>4</v>
      </c>
      <c r="F26" s="4"/>
      <c r="G26" s="35">
        <f>+O13</f>
        <v>1539996</v>
      </c>
      <c r="H26" s="37"/>
      <c r="L26" s="1"/>
      <c r="M26" s="1"/>
      <c r="N26" s="1"/>
      <c r="O26" s="38" t="s">
        <v>38</v>
      </c>
      <c r="P26" s="38"/>
      <c r="Q26" s="38"/>
      <c r="R26" s="38"/>
    </row>
    <row r="27" spans="5:20" ht="16.5" x14ac:dyDescent="0.3">
      <c r="E27" s="5" t="s">
        <v>3</v>
      </c>
      <c r="F27" s="4"/>
      <c r="G27" s="35">
        <f>+Q13</f>
        <v>2519910</v>
      </c>
      <c r="H27" s="37"/>
      <c r="L27" s="1"/>
      <c r="M27" s="1"/>
      <c r="N27" s="1"/>
      <c r="O27" s="39" t="s">
        <v>42</v>
      </c>
      <c r="P27" s="39"/>
      <c r="Q27" s="39"/>
      <c r="R27" s="39"/>
    </row>
    <row r="28" spans="5:20" ht="16.5" x14ac:dyDescent="0.3">
      <c r="E28" s="5" t="s">
        <v>2</v>
      </c>
      <c r="F28" s="4"/>
      <c r="G28" s="25">
        <v>0</v>
      </c>
      <c r="H28" s="26"/>
      <c r="L28" s="1"/>
      <c r="M28" s="1"/>
      <c r="N28" s="1"/>
      <c r="O28" s="1"/>
      <c r="P28" s="1"/>
      <c r="Q28" s="1"/>
    </row>
    <row r="29" spans="5:20" ht="17.25" thickBot="1" x14ac:dyDescent="0.35">
      <c r="E29" s="3" t="s">
        <v>1</v>
      </c>
      <c r="F29" s="2"/>
      <c r="G29" s="27">
        <v>0</v>
      </c>
      <c r="H29" s="28"/>
      <c r="L29" s="1"/>
      <c r="M29" s="1"/>
      <c r="N29" s="1"/>
      <c r="O29" s="1"/>
      <c r="P29" s="1"/>
      <c r="Q29" s="1"/>
    </row>
    <row r="30" spans="5:20" ht="17.25" thickBot="1" x14ac:dyDescent="0.35">
      <c r="E30" s="29" t="s">
        <v>0</v>
      </c>
      <c r="F30" s="30"/>
      <c r="G30" s="31">
        <f>SUM(G17:H29)</f>
        <v>438990888</v>
      </c>
      <c r="H30" s="32"/>
      <c r="L30" s="1"/>
      <c r="M30" s="1"/>
      <c r="N30" s="1"/>
      <c r="O30" s="1"/>
      <c r="P30" s="1"/>
      <c r="Q30" s="1"/>
      <c r="R30" s="1"/>
      <c r="S30" s="1"/>
      <c r="T30" s="1"/>
    </row>
  </sheetData>
  <mergeCells count="39">
    <mergeCell ref="T5:T6"/>
    <mergeCell ref="B2:T3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B15:D15"/>
    <mergeCell ref="O27:R27"/>
    <mergeCell ref="G28:H28"/>
    <mergeCell ref="K14:L14"/>
    <mergeCell ref="G22:H22"/>
    <mergeCell ref="G23:H23"/>
    <mergeCell ref="G24:H24"/>
    <mergeCell ref="G21:H21"/>
    <mergeCell ref="G17:H17"/>
    <mergeCell ref="G18:H18"/>
    <mergeCell ref="G19:H19"/>
    <mergeCell ref="G20:H20"/>
    <mergeCell ref="O26:R26"/>
    <mergeCell ref="G29:H29"/>
    <mergeCell ref="E30:F30"/>
    <mergeCell ref="G30:H30"/>
    <mergeCell ref="G25:H25"/>
    <mergeCell ref="G26:H26"/>
    <mergeCell ref="G27:H27"/>
  </mergeCells>
  <pageMargins left="0.7" right="0.7" top="0.75" bottom="0.75" header="0.3" footer="0.3"/>
  <pageSetup paperSize="258" scale="6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T30"/>
  <sheetViews>
    <sheetView workbookViewId="0">
      <selection activeCell="L20" sqref="L20"/>
    </sheetView>
  </sheetViews>
  <sheetFormatPr baseColWidth="10" defaultRowHeight="15" x14ac:dyDescent="0.25"/>
  <cols>
    <col min="5" max="5" width="14.7109375" customWidth="1"/>
    <col min="20" max="20" width="15.28515625" customWidth="1"/>
  </cols>
  <sheetData>
    <row r="2" spans="2:20" x14ac:dyDescent="0.25">
      <c r="B2" s="46" t="s">
        <v>52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2:20" x14ac:dyDescent="0.25"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2:20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2:20" x14ac:dyDescent="0.25">
      <c r="B5" s="47" t="s">
        <v>35</v>
      </c>
      <c r="C5" s="47" t="s">
        <v>34</v>
      </c>
      <c r="D5" s="49" t="s">
        <v>33</v>
      </c>
      <c r="E5" s="51" t="s">
        <v>32</v>
      </c>
      <c r="F5" s="54" t="s">
        <v>31</v>
      </c>
      <c r="G5" s="43" t="s">
        <v>30</v>
      </c>
      <c r="H5" s="54" t="s">
        <v>37</v>
      </c>
      <c r="I5" s="43" t="s">
        <v>29</v>
      </c>
      <c r="J5" s="54" t="s">
        <v>36</v>
      </c>
      <c r="K5" s="54" t="s">
        <v>28</v>
      </c>
      <c r="L5" s="43" t="s">
        <v>27</v>
      </c>
      <c r="M5" s="43" t="s">
        <v>26</v>
      </c>
      <c r="N5" s="43" t="s">
        <v>5</v>
      </c>
      <c r="O5" s="43" t="s">
        <v>25</v>
      </c>
      <c r="P5" s="43" t="s">
        <v>24</v>
      </c>
      <c r="Q5" s="43" t="s">
        <v>23</v>
      </c>
      <c r="R5" s="43" t="s">
        <v>22</v>
      </c>
      <c r="S5" s="43" t="s">
        <v>21</v>
      </c>
      <c r="T5" s="53" t="s">
        <v>20</v>
      </c>
    </row>
    <row r="6" spans="2:20" ht="44.25" customHeight="1" x14ac:dyDescent="0.25">
      <c r="B6" s="48"/>
      <c r="C6" s="48"/>
      <c r="D6" s="50"/>
      <c r="E6" s="52"/>
      <c r="F6" s="55"/>
      <c r="G6" s="44"/>
      <c r="H6" s="55"/>
      <c r="I6" s="44"/>
      <c r="J6" s="55"/>
      <c r="K6" s="55"/>
      <c r="L6" s="44"/>
      <c r="M6" s="44"/>
      <c r="N6" s="44"/>
      <c r="O6" s="44"/>
      <c r="P6" s="44"/>
      <c r="Q6" s="44"/>
      <c r="R6" s="44"/>
      <c r="S6" s="44"/>
      <c r="T6" s="53"/>
    </row>
    <row r="7" spans="2:20" ht="15.75" x14ac:dyDescent="0.3">
      <c r="B7" s="20" t="s">
        <v>19</v>
      </c>
      <c r="C7" s="13">
        <v>18147</v>
      </c>
      <c r="D7" s="19">
        <f t="shared" ref="D7:D13" si="0">C7/$C$13</f>
        <v>0.62179201644680482</v>
      </c>
      <c r="E7" s="18">
        <f>$E$13*D7</f>
        <v>256576684.21593282</v>
      </c>
      <c r="F7" s="18">
        <f>F13*D7</f>
        <v>0</v>
      </c>
      <c r="G7" s="18">
        <f>$G$13*D7</f>
        <v>12233101.933013534</v>
      </c>
      <c r="H7" s="18"/>
      <c r="I7" s="17"/>
      <c r="J7" s="17"/>
      <c r="K7" s="17"/>
      <c r="L7" s="17"/>
      <c r="M7" s="16"/>
      <c r="N7" s="16"/>
      <c r="O7" s="16"/>
      <c r="P7" s="16"/>
      <c r="Q7" s="16"/>
      <c r="R7" s="16"/>
      <c r="S7" s="16"/>
      <c r="T7" s="15">
        <f t="shared" ref="T7:T13" si="1">SUM(E7:S7)</f>
        <v>268809786.14894634</v>
      </c>
    </row>
    <row r="8" spans="2:20" ht="25.5" x14ac:dyDescent="0.3">
      <c r="B8" s="20" t="s">
        <v>18</v>
      </c>
      <c r="C8" s="13">
        <v>8208</v>
      </c>
      <c r="D8" s="19">
        <f t="shared" si="0"/>
        <v>0.28124036320027412</v>
      </c>
      <c r="E8" s="18">
        <f t="shared" ref="E8:E12" si="2">$E$13*D8</f>
        <v>116051216.40185027</v>
      </c>
      <c r="F8" s="18">
        <f>F13*D8</f>
        <v>0</v>
      </c>
      <c r="G8" s="18">
        <f t="shared" ref="G8:G12" si="3">$G$13*D8</f>
        <v>5533107.4373822175</v>
      </c>
      <c r="H8" s="18"/>
      <c r="I8" s="17"/>
      <c r="J8" s="17"/>
      <c r="K8" s="17"/>
      <c r="L8" s="17"/>
      <c r="M8" s="16"/>
      <c r="N8" s="16"/>
      <c r="O8" s="16"/>
      <c r="P8" s="16"/>
      <c r="Q8" s="16"/>
      <c r="R8" s="16"/>
      <c r="S8" s="16"/>
      <c r="T8" s="15">
        <f t="shared" si="1"/>
        <v>121584323.83923249</v>
      </c>
    </row>
    <row r="9" spans="2:20" ht="15.75" x14ac:dyDescent="0.3">
      <c r="B9" s="20" t="s">
        <v>17</v>
      </c>
      <c r="C9" s="13">
        <v>247</v>
      </c>
      <c r="D9" s="19">
        <f t="shared" si="0"/>
        <v>8.4632516703786187E-3</v>
      </c>
      <c r="E9" s="18">
        <f t="shared" si="2"/>
        <v>3492281.9750556792</v>
      </c>
      <c r="F9" s="18">
        <f>F13*D9</f>
        <v>0</v>
      </c>
      <c r="G9" s="18">
        <f t="shared" si="3"/>
        <v>166505.54788418708</v>
      </c>
      <c r="H9" s="18"/>
      <c r="I9" s="17"/>
      <c r="J9" s="17"/>
      <c r="K9" s="17"/>
      <c r="L9" s="17"/>
      <c r="M9" s="16"/>
      <c r="N9" s="16"/>
      <c r="O9" s="16"/>
      <c r="P9" s="16"/>
      <c r="Q9" s="16"/>
      <c r="R9" s="16"/>
      <c r="S9" s="16"/>
      <c r="T9" s="15">
        <f t="shared" si="1"/>
        <v>3658787.5229398664</v>
      </c>
    </row>
    <row r="10" spans="2:20" ht="15.75" x14ac:dyDescent="0.3">
      <c r="B10" s="20" t="s">
        <v>16</v>
      </c>
      <c r="C10" s="13">
        <v>660</v>
      </c>
      <c r="D10" s="19">
        <f t="shared" si="0"/>
        <v>2.2614356690080519E-2</v>
      </c>
      <c r="E10" s="18">
        <f t="shared" si="2"/>
        <v>9331603.6580435149</v>
      </c>
      <c r="F10" s="18">
        <f>F13*D10</f>
        <v>0</v>
      </c>
      <c r="G10" s="18">
        <f t="shared" si="3"/>
        <v>444913.60973102617</v>
      </c>
      <c r="H10" s="18"/>
      <c r="I10" s="17"/>
      <c r="J10" s="17"/>
      <c r="K10" s="17"/>
      <c r="L10" s="17"/>
      <c r="M10" s="16"/>
      <c r="N10" s="16"/>
      <c r="O10" s="16"/>
      <c r="P10" s="16"/>
      <c r="Q10" s="16"/>
      <c r="R10" s="16"/>
      <c r="S10" s="16"/>
      <c r="T10" s="15">
        <f t="shared" si="1"/>
        <v>9776517.2677745409</v>
      </c>
    </row>
    <row r="11" spans="2:20" ht="15.75" x14ac:dyDescent="0.3">
      <c r="B11" s="20" t="s">
        <v>15</v>
      </c>
      <c r="C11" s="13">
        <v>994</v>
      </c>
      <c r="D11" s="19">
        <f t="shared" si="0"/>
        <v>3.4058591742333388E-2</v>
      </c>
      <c r="E11" s="18">
        <f t="shared" si="2"/>
        <v>14053960.660750385</v>
      </c>
      <c r="F11" s="18">
        <f>F13*D11</f>
        <v>0</v>
      </c>
      <c r="G11" s="18">
        <f t="shared" si="3"/>
        <v>670066.86071612127</v>
      </c>
      <c r="H11" s="18"/>
      <c r="I11" s="17"/>
      <c r="J11" s="17"/>
      <c r="K11" s="17"/>
      <c r="L11" s="17"/>
      <c r="M11" s="16"/>
      <c r="N11" s="16"/>
      <c r="O11" s="16"/>
      <c r="P11" s="16"/>
      <c r="Q11" s="16"/>
      <c r="R11" s="16"/>
      <c r="S11" s="16"/>
      <c r="T11" s="15">
        <f t="shared" si="1"/>
        <v>14724027.521466507</v>
      </c>
    </row>
    <row r="12" spans="2:20" ht="25.5" x14ac:dyDescent="0.3">
      <c r="B12" s="20" t="s">
        <v>14</v>
      </c>
      <c r="C12" s="13">
        <v>929</v>
      </c>
      <c r="D12" s="19">
        <f t="shared" si="0"/>
        <v>3.1831420250128493E-2</v>
      </c>
      <c r="E12" s="18">
        <f t="shared" si="2"/>
        <v>13134939.088367313</v>
      </c>
      <c r="F12" s="18">
        <f>F13*D12</f>
        <v>0</v>
      </c>
      <c r="G12" s="18">
        <f t="shared" si="3"/>
        <v>626249.61127291422</v>
      </c>
      <c r="H12" s="18"/>
      <c r="I12" s="17"/>
      <c r="J12" s="17"/>
      <c r="K12" s="17"/>
      <c r="L12" s="17"/>
      <c r="M12" s="16"/>
      <c r="N12" s="16"/>
      <c r="O12" s="16"/>
      <c r="P12" s="16"/>
      <c r="Q12" s="16"/>
      <c r="R12" s="16"/>
      <c r="S12" s="16"/>
      <c r="T12" s="15">
        <f t="shared" si="1"/>
        <v>13761188.699640227</v>
      </c>
    </row>
    <row r="13" spans="2:20" ht="16.5" x14ac:dyDescent="0.3">
      <c r="B13" s="14" t="s">
        <v>13</v>
      </c>
      <c r="C13" s="13">
        <v>29185</v>
      </c>
      <c r="D13" s="12">
        <f t="shared" si="0"/>
        <v>1</v>
      </c>
      <c r="E13" s="23">
        <v>412640686</v>
      </c>
      <c r="F13" s="11">
        <v>0</v>
      </c>
      <c r="G13" s="23">
        <v>19673945</v>
      </c>
      <c r="H13" s="23">
        <v>1178402</v>
      </c>
      <c r="I13" s="23">
        <v>0</v>
      </c>
      <c r="J13" s="23">
        <v>3165857</v>
      </c>
      <c r="K13" s="23">
        <v>0</v>
      </c>
      <c r="L13" s="23">
        <v>-3306979</v>
      </c>
      <c r="M13" s="23">
        <v>82568</v>
      </c>
      <c r="N13" s="23">
        <v>1418485</v>
      </c>
      <c r="O13" s="23">
        <v>1539996</v>
      </c>
      <c r="P13" s="11">
        <v>0</v>
      </c>
      <c r="Q13" s="11">
        <v>2519910</v>
      </c>
      <c r="R13" s="11">
        <v>71228084</v>
      </c>
      <c r="S13" s="11">
        <v>82292638</v>
      </c>
      <c r="T13" s="24">
        <f t="shared" si="1"/>
        <v>592433592</v>
      </c>
    </row>
    <row r="14" spans="2:20" ht="16.5" x14ac:dyDescent="0.3">
      <c r="B14" s="1"/>
      <c r="C14" s="8"/>
      <c r="D14" s="1"/>
      <c r="E14" s="8"/>
      <c r="F14" s="8"/>
      <c r="G14" s="8"/>
      <c r="H14" s="8"/>
      <c r="I14" s="8"/>
      <c r="J14" s="8"/>
      <c r="K14" s="45"/>
      <c r="L14" s="45"/>
      <c r="M14" s="8"/>
      <c r="N14" s="8"/>
      <c r="O14" s="8"/>
      <c r="P14" s="8"/>
      <c r="Q14" s="8"/>
      <c r="R14" s="1"/>
      <c r="S14" s="1"/>
      <c r="T14" s="1"/>
    </row>
    <row r="15" spans="2:20" ht="16.5" x14ac:dyDescent="0.3">
      <c r="B15" s="42"/>
      <c r="C15" s="42"/>
      <c r="D15" s="42"/>
      <c r="E15" s="9"/>
      <c r="F15" s="9"/>
      <c r="G15" s="1"/>
      <c r="H15" s="1"/>
      <c r="I15" s="1"/>
      <c r="J15" s="1"/>
      <c r="K15" s="1"/>
    </row>
    <row r="16" spans="2:20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5:20" ht="16.5" x14ac:dyDescent="0.3">
      <c r="E17" s="7" t="s">
        <v>12</v>
      </c>
      <c r="F17" s="6"/>
      <c r="G17" s="40">
        <f>+E13</f>
        <v>412640686</v>
      </c>
      <c r="H17" s="41"/>
      <c r="L17" s="1"/>
      <c r="M17" s="1"/>
      <c r="N17" s="1"/>
      <c r="O17" s="1"/>
      <c r="P17" s="1"/>
      <c r="Q17" s="1"/>
      <c r="R17" s="1"/>
      <c r="S17" s="1"/>
      <c r="T17" s="1"/>
    </row>
    <row r="18" spans="5:20" ht="16.5" x14ac:dyDescent="0.3">
      <c r="E18" s="5" t="s">
        <v>11</v>
      </c>
      <c r="F18" s="4"/>
      <c r="G18" s="33">
        <f>+G13</f>
        <v>19673945</v>
      </c>
      <c r="H18" s="34"/>
      <c r="L18" s="1"/>
      <c r="M18" s="1"/>
      <c r="N18" s="1"/>
      <c r="O18" s="1"/>
      <c r="P18" s="1"/>
      <c r="Q18" s="1"/>
      <c r="R18" s="1"/>
      <c r="S18" s="1"/>
    </row>
    <row r="19" spans="5:20" ht="16.5" x14ac:dyDescent="0.3">
      <c r="E19" s="5" t="s">
        <v>10</v>
      </c>
      <c r="F19" s="4"/>
      <c r="G19" s="33">
        <f>+I13</f>
        <v>0</v>
      </c>
      <c r="H19" s="34"/>
      <c r="L19" s="1"/>
      <c r="M19" s="1"/>
      <c r="N19" s="1"/>
      <c r="O19" s="1"/>
      <c r="P19" s="1"/>
      <c r="Q19" s="1"/>
      <c r="R19" s="1"/>
      <c r="S19" s="1"/>
      <c r="T19" s="1"/>
    </row>
    <row r="20" spans="5:20" ht="16.5" x14ac:dyDescent="0.3">
      <c r="E20" s="5" t="s">
        <v>9</v>
      </c>
      <c r="F20" s="4"/>
      <c r="G20" s="35">
        <f>+H13</f>
        <v>1178402</v>
      </c>
      <c r="H20" s="36"/>
      <c r="L20" s="1"/>
      <c r="M20" s="1"/>
      <c r="N20" s="1"/>
      <c r="O20" s="1"/>
      <c r="P20" s="1"/>
      <c r="Q20" s="1"/>
      <c r="R20" s="1"/>
      <c r="S20" s="1"/>
      <c r="T20" s="1"/>
    </row>
    <row r="21" spans="5:20" ht="16.5" x14ac:dyDescent="0.3">
      <c r="E21" s="5" t="s">
        <v>8</v>
      </c>
      <c r="F21" s="4"/>
      <c r="G21" s="33">
        <f>+L13</f>
        <v>-3306979</v>
      </c>
      <c r="H21" s="34"/>
      <c r="L21" s="1"/>
      <c r="M21" s="1"/>
      <c r="N21" s="1"/>
      <c r="O21" s="1"/>
      <c r="P21" s="1"/>
      <c r="Q21" s="1"/>
      <c r="R21" s="1"/>
      <c r="S21" s="1"/>
      <c r="T21" s="1"/>
    </row>
    <row r="22" spans="5:20" ht="16.5" x14ac:dyDescent="0.3">
      <c r="E22" s="5" t="s">
        <v>36</v>
      </c>
      <c r="F22" s="4"/>
      <c r="G22" s="35">
        <f>+J13</f>
        <v>3165857</v>
      </c>
      <c r="H22" s="36"/>
      <c r="L22" s="1"/>
      <c r="M22" s="1"/>
      <c r="N22" s="1"/>
      <c r="O22" s="1"/>
      <c r="P22" s="1"/>
      <c r="Q22" s="1"/>
      <c r="R22" s="1"/>
      <c r="S22" s="1"/>
      <c r="T22" s="1"/>
    </row>
    <row r="23" spans="5:20" ht="16.5" x14ac:dyDescent="0.3">
      <c r="E23" s="5" t="s">
        <v>7</v>
      </c>
      <c r="F23" s="4"/>
      <c r="G23" s="33">
        <f>P11</f>
        <v>0</v>
      </c>
      <c r="H23" s="34"/>
      <c r="L23" s="1"/>
      <c r="M23" s="1"/>
      <c r="N23" s="1"/>
      <c r="O23" s="1"/>
      <c r="P23" s="1"/>
      <c r="Q23" s="1"/>
      <c r="R23" s="1"/>
      <c r="S23" s="1"/>
      <c r="T23" s="1"/>
    </row>
    <row r="24" spans="5:20" ht="16.5" x14ac:dyDescent="0.3">
      <c r="E24" s="5" t="s">
        <v>6</v>
      </c>
      <c r="F24" s="4"/>
      <c r="G24" s="33">
        <f>+M13</f>
        <v>82568</v>
      </c>
      <c r="H24" s="34"/>
      <c r="L24" s="1"/>
      <c r="M24" s="1"/>
      <c r="N24" s="1"/>
      <c r="O24" s="1"/>
      <c r="P24" s="1"/>
      <c r="Q24" s="1"/>
      <c r="R24" s="1"/>
      <c r="S24" s="1"/>
      <c r="T24" s="1"/>
    </row>
    <row r="25" spans="5:20" ht="16.5" x14ac:dyDescent="0.3">
      <c r="E25" s="5" t="s">
        <v>5</v>
      </c>
      <c r="F25" s="4"/>
      <c r="G25" s="35">
        <f>+N13</f>
        <v>1418485</v>
      </c>
      <c r="H25" s="36"/>
      <c r="L25" s="1"/>
      <c r="M25" s="1"/>
      <c r="N25" s="1"/>
      <c r="O25" s="1"/>
      <c r="P25" s="1"/>
      <c r="Q25" s="1"/>
      <c r="R25" s="1"/>
      <c r="S25" s="1"/>
      <c r="T25" s="1"/>
    </row>
    <row r="26" spans="5:20" ht="16.5" x14ac:dyDescent="0.3">
      <c r="E26" s="5" t="s">
        <v>4</v>
      </c>
      <c r="F26" s="4"/>
      <c r="G26" s="35">
        <f>+O13</f>
        <v>1539996</v>
      </c>
      <c r="H26" s="37"/>
      <c r="L26" s="1"/>
      <c r="M26" s="1"/>
      <c r="N26" s="1"/>
      <c r="O26" s="38" t="s">
        <v>38</v>
      </c>
      <c r="P26" s="38"/>
      <c r="Q26" s="38"/>
      <c r="R26" s="38"/>
    </row>
    <row r="27" spans="5:20" ht="16.5" x14ac:dyDescent="0.3">
      <c r="E27" s="5" t="s">
        <v>3</v>
      </c>
      <c r="F27" s="4"/>
      <c r="G27" s="35">
        <f>+Q13</f>
        <v>2519910</v>
      </c>
      <c r="H27" s="37"/>
      <c r="L27" s="1"/>
      <c r="M27" s="1"/>
      <c r="N27" s="1"/>
      <c r="O27" s="39" t="s">
        <v>42</v>
      </c>
      <c r="P27" s="39"/>
      <c r="Q27" s="39"/>
      <c r="R27" s="39"/>
    </row>
    <row r="28" spans="5:20" ht="16.5" x14ac:dyDescent="0.3">
      <c r="E28" s="5" t="s">
        <v>2</v>
      </c>
      <c r="F28" s="4"/>
      <c r="G28" s="25">
        <v>0</v>
      </c>
      <c r="H28" s="26"/>
      <c r="L28" s="1"/>
      <c r="M28" s="1"/>
      <c r="N28" s="1"/>
      <c r="O28" s="1"/>
      <c r="P28" s="1"/>
      <c r="Q28" s="1"/>
    </row>
    <row r="29" spans="5:20" ht="17.25" thickBot="1" x14ac:dyDescent="0.35">
      <c r="E29" s="3" t="s">
        <v>1</v>
      </c>
      <c r="F29" s="2"/>
      <c r="G29" s="27">
        <v>0</v>
      </c>
      <c r="H29" s="28"/>
      <c r="L29" s="1"/>
      <c r="M29" s="1"/>
      <c r="N29" s="1"/>
      <c r="O29" s="1"/>
      <c r="P29" s="1"/>
      <c r="Q29" s="1"/>
    </row>
    <row r="30" spans="5:20" ht="17.25" thickBot="1" x14ac:dyDescent="0.35">
      <c r="E30" s="29" t="s">
        <v>0</v>
      </c>
      <c r="F30" s="30"/>
      <c r="G30" s="31">
        <f>SUM(G17:H29)</f>
        <v>438912870</v>
      </c>
      <c r="H30" s="32"/>
      <c r="L30" s="1"/>
      <c r="M30" s="1"/>
      <c r="N30" s="1"/>
      <c r="O30" s="1"/>
      <c r="P30" s="1"/>
      <c r="Q30" s="1"/>
      <c r="R30" s="1"/>
      <c r="S30" s="1"/>
      <c r="T30" s="1"/>
    </row>
  </sheetData>
  <mergeCells count="39">
    <mergeCell ref="B2:T3"/>
    <mergeCell ref="T5:T6"/>
    <mergeCell ref="K14:L14"/>
    <mergeCell ref="B15:D15"/>
    <mergeCell ref="G17:H17"/>
    <mergeCell ref="B5:B6"/>
    <mergeCell ref="C5:C6"/>
    <mergeCell ref="D5:D6"/>
    <mergeCell ref="F5:F6"/>
    <mergeCell ref="G5:G6"/>
    <mergeCell ref="H5:H6"/>
    <mergeCell ref="I5:I6"/>
    <mergeCell ref="P5:P6"/>
    <mergeCell ref="E30:F30"/>
    <mergeCell ref="Q5:Q6"/>
    <mergeCell ref="R5:R6"/>
    <mergeCell ref="S5:S6"/>
    <mergeCell ref="J5:J6"/>
    <mergeCell ref="K5:K6"/>
    <mergeCell ref="L5:L6"/>
    <mergeCell ref="M5:M6"/>
    <mergeCell ref="N5:N6"/>
    <mergeCell ref="O5:O6"/>
    <mergeCell ref="G29:H29"/>
    <mergeCell ref="G30:H30"/>
    <mergeCell ref="E5:E6"/>
    <mergeCell ref="G24:H24"/>
    <mergeCell ref="G25:H25"/>
    <mergeCell ref="G26:H26"/>
    <mergeCell ref="G27:H27"/>
    <mergeCell ref="O27:R27"/>
    <mergeCell ref="G28:H28"/>
    <mergeCell ref="G18:H18"/>
    <mergeCell ref="G19:H19"/>
    <mergeCell ref="G20:H20"/>
    <mergeCell ref="G21:H21"/>
    <mergeCell ref="G22:H22"/>
    <mergeCell ref="G23:H23"/>
    <mergeCell ref="O26:R26"/>
  </mergeCells>
  <pageMargins left="0.7" right="0.7" top="0.75" bottom="0.75" header="0.3" footer="0.3"/>
  <pageSetup paperSize="258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11</vt:i4>
      </vt:variant>
    </vt:vector>
  </HeadingPairs>
  <TitlesOfParts>
    <vt:vector size="23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  <vt:lpstr>ABRIL!Área_de_impresión</vt:lpstr>
      <vt:lpstr>AGOSTO!Área_de_impresión</vt:lpstr>
      <vt:lpstr>DICIEMBRE!Área_de_impresión</vt:lpstr>
      <vt:lpstr>ENERO!Área_de_impresión</vt:lpstr>
      <vt:lpstr>FEBRERO!Área_de_impresión</vt:lpstr>
      <vt:lpstr>JULIO!Área_de_impresión</vt:lpstr>
      <vt:lpstr>JUNIO!Área_de_impresión</vt:lpstr>
      <vt:lpstr>MAYO!Área_de_impresión</vt:lpstr>
      <vt:lpstr>NOVIEMBRE!Área_de_impresión</vt:lpstr>
      <vt:lpstr>OCTUBRE!Área_de_impresión</vt:lpstr>
      <vt:lpstr>SEPTIEMBRE!Área_de_impresión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2023-12-29T17:42:35Z</cp:lastPrinted>
  <dcterms:created xsi:type="dcterms:W3CDTF">2020-02-17T14:14:32Z</dcterms:created>
  <dcterms:modified xsi:type="dcterms:W3CDTF">2024-01-22T16:05:04Z</dcterms:modified>
</cp:coreProperties>
</file>