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VANESSA\DISTRIBUCIÓN PERCAPITA 2023\"/>
    </mc:Choice>
  </mc:AlternateContent>
  <bookViews>
    <workbookView xWindow="0" yWindow="0" windowWidth="28800" windowHeight="12345"/>
  </bookViews>
  <sheets>
    <sheet name="ENERO" sheetId="6" r:id="rId1"/>
    <sheet name="FEBRERO" sheetId="5" r:id="rId2"/>
    <sheet name="MARZO" sheetId="4" r:id="rId3"/>
    <sheet name="ABRIL" sheetId="3" r:id="rId4"/>
    <sheet name="MAYO" sheetId="1" r:id="rId5"/>
    <sheet name="JUNIO" sheetId="2" r:id="rId6"/>
    <sheet name="JULIO" sheetId="7" r:id="rId7"/>
    <sheet name="AGOSTO" sheetId="8" r:id="rId8"/>
    <sheet name="SEPTIEMBRE" sheetId="13" r:id="rId9"/>
    <sheet name="OCTUBRE" sheetId="10" r:id="rId10"/>
    <sheet name="NOVIEMBRE" sheetId="11" r:id="rId11"/>
    <sheet name="DICIEMBRE" sheetId="12" r:id="rId12"/>
    <sheet name="DICIEMBRE 2DA CUOTA" sheetId="15" r:id="rId13"/>
  </sheets>
  <definedNames>
    <definedName name="_xlnm.Print_Area" localSheetId="3">ABRIL!$A$1:$T$31</definedName>
    <definedName name="_xlnm.Print_Area" localSheetId="7">AGOSTO!$B$3:$T$31</definedName>
    <definedName name="_xlnm.Print_Area" localSheetId="11">DICIEMBRE!$A$1:$T$30</definedName>
    <definedName name="_xlnm.Print_Area" localSheetId="12">'DICIEMBRE 2DA CUOTA'!$A$1:$T$31</definedName>
    <definedName name="_xlnm.Print_Area" localSheetId="0">ENERO!$B$1:$T$31</definedName>
    <definedName name="_xlnm.Print_Area" localSheetId="1">FEBRERO!$B$1:$T$31</definedName>
    <definedName name="_xlnm.Print_Area" localSheetId="6">JULIO!$A$1:$T$31</definedName>
    <definedName name="_xlnm.Print_Area" localSheetId="5">JUNIO!$A$1:$T$31</definedName>
    <definedName name="_xlnm.Print_Area" localSheetId="2">MARZO!$A$1:$T$30</definedName>
    <definedName name="_xlnm.Print_Area" localSheetId="4">MAYO!$B$1:$T$32</definedName>
    <definedName name="_xlnm.Print_Area" localSheetId="10">NOVIEMBRE!$A$1:$T$31</definedName>
    <definedName name="_xlnm.Print_Area" localSheetId="9">OCTUBRE!$A$1:$T$33</definedName>
    <definedName name="_xlnm.Print_Area" localSheetId="8">SEPTIEMBRE!$A$32:$S$61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8" i="6" l="1"/>
  <c r="G57" i="6"/>
  <c r="G56" i="6"/>
  <c r="G55" i="6"/>
  <c r="G54" i="6"/>
  <c r="G53" i="6"/>
  <c r="G51" i="6"/>
  <c r="G50" i="6"/>
  <c r="G49" i="6"/>
  <c r="G48" i="6"/>
  <c r="T44" i="6"/>
  <c r="D44" i="6"/>
  <c r="G43" i="6"/>
  <c r="D43" i="6"/>
  <c r="F43" i="6" s="1"/>
  <c r="D42" i="6"/>
  <c r="G42" i="6" s="1"/>
  <c r="G41" i="6"/>
  <c r="F41" i="6"/>
  <c r="E41" i="6"/>
  <c r="T41" i="6" s="1"/>
  <c r="D41" i="6"/>
  <c r="G40" i="6"/>
  <c r="F40" i="6"/>
  <c r="D40" i="6"/>
  <c r="E40" i="6" s="1"/>
  <c r="T40" i="6" s="1"/>
  <c r="G39" i="6"/>
  <c r="D39" i="6"/>
  <c r="F39" i="6" s="1"/>
  <c r="D38" i="6"/>
  <c r="G38" i="6" s="1"/>
  <c r="G61" i="6" l="1"/>
  <c r="E38" i="6"/>
  <c r="E42" i="6"/>
  <c r="T42" i="6" s="1"/>
  <c r="F38" i="6"/>
  <c r="E39" i="6"/>
  <c r="T39" i="6" s="1"/>
  <c r="F42" i="6"/>
  <c r="E43" i="6"/>
  <c r="T43" i="6" s="1"/>
  <c r="D13" i="15"/>
  <c r="D12" i="15"/>
  <c r="D11" i="15"/>
  <c r="D10" i="15"/>
  <c r="D9" i="15"/>
  <c r="D8" i="15"/>
  <c r="D7" i="15"/>
  <c r="E7" i="15"/>
  <c r="T38" i="6" l="1"/>
  <c r="G27" i="15"/>
  <c r="G26" i="15"/>
  <c r="G25" i="15"/>
  <c r="G24" i="15"/>
  <c r="G23" i="15"/>
  <c r="G22" i="15"/>
  <c r="G21" i="15"/>
  <c r="G20" i="15"/>
  <c r="G19" i="15"/>
  <c r="G18" i="15"/>
  <c r="G17" i="15"/>
  <c r="T13" i="15"/>
  <c r="G12" i="15"/>
  <c r="F12" i="15"/>
  <c r="G11" i="15"/>
  <c r="G10" i="15"/>
  <c r="F10" i="15"/>
  <c r="E10" i="15"/>
  <c r="T10" i="15" s="1"/>
  <c r="G9" i="15"/>
  <c r="F9" i="15"/>
  <c r="E9" i="15"/>
  <c r="G8" i="15"/>
  <c r="F8" i="15"/>
  <c r="G7" i="15"/>
  <c r="T9" i="15" l="1"/>
  <c r="G30" i="15"/>
  <c r="E11" i="15"/>
  <c r="F7" i="15"/>
  <c r="E8" i="15"/>
  <c r="T8" i="15" s="1"/>
  <c r="F11" i="15"/>
  <c r="E12" i="15"/>
  <c r="T12" i="15" s="1"/>
  <c r="F58" i="13"/>
  <c r="F57" i="13"/>
  <c r="F56" i="13"/>
  <c r="F55" i="13"/>
  <c r="F54" i="13"/>
  <c r="F53" i="13"/>
  <c r="F52" i="13"/>
  <c r="F51" i="13"/>
  <c r="F61" i="13" s="1"/>
  <c r="F50" i="13"/>
  <c r="F49" i="13"/>
  <c r="F48" i="13"/>
  <c r="S44" i="13"/>
  <c r="F27" i="13"/>
  <c r="F26" i="13"/>
  <c r="F25" i="13"/>
  <c r="F24" i="13"/>
  <c r="F23" i="13"/>
  <c r="F22" i="13"/>
  <c r="F21" i="13"/>
  <c r="F20" i="13"/>
  <c r="F19" i="13"/>
  <c r="F18" i="13"/>
  <c r="F17" i="13"/>
  <c r="S13" i="13"/>
  <c r="T11" i="15" l="1"/>
  <c r="T7" i="15"/>
  <c r="F30" i="13"/>
  <c r="Z23" i="6" l="1"/>
  <c r="Z18" i="6"/>
  <c r="Z21" i="6"/>
  <c r="Z17" i="6"/>
  <c r="Z16" i="6"/>
  <c r="T13" i="6"/>
  <c r="G27" i="12" l="1"/>
  <c r="G26" i="12"/>
  <c r="G25" i="12"/>
  <c r="G24" i="12"/>
  <c r="G23" i="12"/>
  <c r="G22" i="12"/>
  <c r="G21" i="12"/>
  <c r="G20" i="12"/>
  <c r="G19" i="12"/>
  <c r="G18" i="12"/>
  <c r="G17" i="12"/>
  <c r="T13" i="12"/>
  <c r="D13" i="12"/>
  <c r="G12" i="12"/>
  <c r="D12" i="12"/>
  <c r="F12" i="12" s="1"/>
  <c r="D11" i="12"/>
  <c r="G11" i="12" s="1"/>
  <c r="G10" i="12"/>
  <c r="F10" i="12"/>
  <c r="E10" i="12"/>
  <c r="D10" i="12"/>
  <c r="G9" i="12"/>
  <c r="F9" i="12"/>
  <c r="D9" i="12"/>
  <c r="E9" i="12" s="1"/>
  <c r="G8" i="12"/>
  <c r="D8" i="12"/>
  <c r="F8" i="12" s="1"/>
  <c r="D7" i="12"/>
  <c r="G7" i="12" s="1"/>
  <c r="T9" i="12" l="1"/>
  <c r="T10" i="12"/>
  <c r="G30" i="12"/>
  <c r="E7" i="12"/>
  <c r="E11" i="12"/>
  <c r="T11" i="12" s="1"/>
  <c r="F7" i="12"/>
  <c r="E8" i="12"/>
  <c r="T8" i="12" s="1"/>
  <c r="F11" i="12"/>
  <c r="E12" i="12"/>
  <c r="T12" i="12" s="1"/>
  <c r="G27" i="11"/>
  <c r="G26" i="11"/>
  <c r="G25" i="11"/>
  <c r="G24" i="11"/>
  <c r="G23" i="11"/>
  <c r="G22" i="11"/>
  <c r="G21" i="11"/>
  <c r="G20" i="11"/>
  <c r="G19" i="11"/>
  <c r="G18" i="11"/>
  <c r="G17" i="11"/>
  <c r="T13" i="11"/>
  <c r="D13" i="11"/>
  <c r="G12" i="11"/>
  <c r="D12" i="11"/>
  <c r="F12" i="11" s="1"/>
  <c r="D11" i="11"/>
  <c r="G11" i="11" s="1"/>
  <c r="G10" i="11"/>
  <c r="F10" i="11"/>
  <c r="E10" i="11"/>
  <c r="D10" i="11"/>
  <c r="G9" i="11"/>
  <c r="F9" i="11"/>
  <c r="D9" i="11"/>
  <c r="E9" i="11" s="1"/>
  <c r="G8" i="11"/>
  <c r="D8" i="11"/>
  <c r="F8" i="11" s="1"/>
  <c r="D7" i="11"/>
  <c r="G7" i="11" s="1"/>
  <c r="G30" i="11" l="1"/>
  <c r="T9" i="11"/>
  <c r="T10" i="11"/>
  <c r="T7" i="12"/>
  <c r="E7" i="11"/>
  <c r="E11" i="11"/>
  <c r="T11" i="11" s="1"/>
  <c r="F7" i="11"/>
  <c r="E8" i="11"/>
  <c r="T8" i="11" s="1"/>
  <c r="F11" i="11"/>
  <c r="E12" i="11"/>
  <c r="T12" i="11" s="1"/>
  <c r="G27" i="10"/>
  <c r="G26" i="10"/>
  <c r="G25" i="10"/>
  <c r="G24" i="10"/>
  <c r="G23" i="10"/>
  <c r="G22" i="10"/>
  <c r="G21" i="10"/>
  <c r="G20" i="10"/>
  <c r="G19" i="10"/>
  <c r="G18" i="10"/>
  <c r="G17" i="10"/>
  <c r="T13" i="10"/>
  <c r="D13" i="10"/>
  <c r="G12" i="10"/>
  <c r="D12" i="10"/>
  <c r="F12" i="10" s="1"/>
  <c r="D11" i="10"/>
  <c r="G11" i="10" s="1"/>
  <c r="G10" i="10"/>
  <c r="F10" i="10"/>
  <c r="E10" i="10"/>
  <c r="D10" i="10"/>
  <c r="G9" i="10"/>
  <c r="F9" i="10"/>
  <c r="D9" i="10"/>
  <c r="E9" i="10" s="1"/>
  <c r="G8" i="10"/>
  <c r="D8" i="10"/>
  <c r="F8" i="10" s="1"/>
  <c r="D7" i="10"/>
  <c r="G7" i="10" s="1"/>
  <c r="T9" i="10" l="1"/>
  <c r="T10" i="10"/>
  <c r="T7" i="11"/>
  <c r="G30" i="10"/>
  <c r="E7" i="10"/>
  <c r="E11" i="10"/>
  <c r="T11" i="10" s="1"/>
  <c r="F7" i="10"/>
  <c r="E8" i="10"/>
  <c r="T8" i="10" s="1"/>
  <c r="F11" i="10"/>
  <c r="E12" i="10"/>
  <c r="T12" i="10" s="1"/>
  <c r="G28" i="8"/>
  <c r="G27" i="8"/>
  <c r="G26" i="8"/>
  <c r="G25" i="8"/>
  <c r="G24" i="8"/>
  <c r="G23" i="8"/>
  <c r="G22" i="8"/>
  <c r="G21" i="8"/>
  <c r="G20" i="8"/>
  <c r="G19" i="8"/>
  <c r="G18" i="8"/>
  <c r="T14" i="8"/>
  <c r="D14" i="8"/>
  <c r="D13" i="8"/>
  <c r="F13" i="8" s="1"/>
  <c r="F12" i="8"/>
  <c r="D12" i="8"/>
  <c r="F11" i="8"/>
  <c r="D11" i="8"/>
  <c r="D10" i="8"/>
  <c r="F10" i="8" s="1"/>
  <c r="D9" i="8"/>
  <c r="F9" i="8" s="1"/>
  <c r="F8" i="8"/>
  <c r="D8" i="8"/>
  <c r="T7" i="10" l="1"/>
  <c r="G31" i="8"/>
  <c r="G27" i="7"/>
  <c r="G26" i="7"/>
  <c r="G25" i="7"/>
  <c r="G24" i="7"/>
  <c r="G23" i="7"/>
  <c r="G22" i="7"/>
  <c r="G21" i="7"/>
  <c r="G20" i="7"/>
  <c r="G19" i="7"/>
  <c r="G18" i="7"/>
  <c r="G17" i="7"/>
  <c r="T13" i="7"/>
  <c r="D13" i="7"/>
  <c r="G12" i="7"/>
  <c r="F12" i="7"/>
  <c r="D12" i="7"/>
  <c r="E12" i="7" s="1"/>
  <c r="G11" i="7"/>
  <c r="D11" i="7"/>
  <c r="F11" i="7" s="1"/>
  <c r="D10" i="7"/>
  <c r="G10" i="7" s="1"/>
  <c r="G9" i="7"/>
  <c r="F9" i="7"/>
  <c r="E9" i="7"/>
  <c r="T9" i="7" s="1"/>
  <c r="D9" i="7"/>
  <c r="G8" i="7"/>
  <c r="F8" i="7"/>
  <c r="D8" i="7"/>
  <c r="E8" i="7" s="1"/>
  <c r="T8" i="7" s="1"/>
  <c r="G7" i="7"/>
  <c r="D7" i="7"/>
  <c r="F7" i="7" s="1"/>
  <c r="T12" i="7" l="1"/>
  <c r="G30" i="7"/>
  <c r="E10" i="7"/>
  <c r="T10" i="7" s="1"/>
  <c r="E7" i="7"/>
  <c r="T7" i="7" s="1"/>
  <c r="F10" i="7"/>
  <c r="E11" i="7"/>
  <c r="T11" i="7" s="1"/>
  <c r="G27" i="2"/>
  <c r="G26" i="2"/>
  <c r="G25" i="2"/>
  <c r="G24" i="2"/>
  <c r="G23" i="2"/>
  <c r="G22" i="2"/>
  <c r="G21" i="2"/>
  <c r="G20" i="2"/>
  <c r="G19" i="2"/>
  <c r="G18" i="2"/>
  <c r="G17" i="2"/>
  <c r="T13" i="2"/>
  <c r="D13" i="2"/>
  <c r="G12" i="2"/>
  <c r="D12" i="2"/>
  <c r="E12" i="2" s="1"/>
  <c r="D11" i="2"/>
  <c r="F11" i="2" s="1"/>
  <c r="D10" i="2"/>
  <c r="G10" i="2" s="1"/>
  <c r="G9" i="2"/>
  <c r="F9" i="2"/>
  <c r="E9" i="2"/>
  <c r="D9" i="2"/>
  <c r="D8" i="2"/>
  <c r="E8" i="2" s="1"/>
  <c r="D7" i="2"/>
  <c r="F7" i="2" s="1"/>
  <c r="F8" i="2" l="1"/>
  <c r="G11" i="2"/>
  <c r="G8" i="2"/>
  <c r="G7" i="2"/>
  <c r="F12" i="2"/>
  <c r="T12" i="2"/>
  <c r="G30" i="2"/>
  <c r="T8" i="2"/>
  <c r="T9" i="2"/>
  <c r="E10" i="2"/>
  <c r="E7" i="2"/>
  <c r="F10" i="2"/>
  <c r="E11" i="2"/>
  <c r="G21" i="3"/>
  <c r="T7" i="2" l="1"/>
  <c r="T11" i="2"/>
  <c r="T10" i="2"/>
  <c r="T13" i="1"/>
  <c r="G12" i="6" l="1"/>
  <c r="G27" i="6" l="1"/>
  <c r="G26" i="6"/>
  <c r="G25" i="6"/>
  <c r="G24" i="6"/>
  <c r="G23" i="6"/>
  <c r="G22" i="6"/>
  <c r="G20" i="6"/>
  <c r="G19" i="6"/>
  <c r="G18" i="6"/>
  <c r="G17" i="6"/>
  <c r="D13" i="6"/>
  <c r="D12" i="6"/>
  <c r="F12" i="6" s="1"/>
  <c r="D11" i="6"/>
  <c r="G11" i="6" s="1"/>
  <c r="F10" i="6"/>
  <c r="E10" i="6"/>
  <c r="D10" i="6"/>
  <c r="G10" i="6" s="1"/>
  <c r="G9" i="6"/>
  <c r="F9" i="6"/>
  <c r="D9" i="6"/>
  <c r="E9" i="6" s="1"/>
  <c r="G8" i="6"/>
  <c r="D8" i="6"/>
  <c r="F8" i="6" s="1"/>
  <c r="D7" i="6"/>
  <c r="G7" i="6" s="1"/>
  <c r="T9" i="6" l="1"/>
  <c r="G30" i="6"/>
  <c r="T10" i="6"/>
  <c r="E7" i="6"/>
  <c r="E11" i="6"/>
  <c r="F7" i="6"/>
  <c r="E8" i="6"/>
  <c r="T8" i="6" s="1"/>
  <c r="F11" i="6"/>
  <c r="E12" i="6"/>
  <c r="T12" i="6" s="1"/>
  <c r="G27" i="5"/>
  <c r="G26" i="5"/>
  <c r="G25" i="5"/>
  <c r="G24" i="5"/>
  <c r="G23" i="5"/>
  <c r="G22" i="5"/>
  <c r="G21" i="5"/>
  <c r="G20" i="5"/>
  <c r="G19" i="5"/>
  <c r="G18" i="5"/>
  <c r="G17" i="5"/>
  <c r="T13" i="5"/>
  <c r="D13" i="5"/>
  <c r="G12" i="5"/>
  <c r="D12" i="5"/>
  <c r="F12" i="5" s="1"/>
  <c r="D11" i="5"/>
  <c r="G11" i="5" s="1"/>
  <c r="G10" i="5"/>
  <c r="F10" i="5"/>
  <c r="E10" i="5"/>
  <c r="D10" i="5"/>
  <c r="G9" i="5"/>
  <c r="F9" i="5"/>
  <c r="D9" i="5"/>
  <c r="E9" i="5" s="1"/>
  <c r="G8" i="5"/>
  <c r="D8" i="5"/>
  <c r="F8" i="5" s="1"/>
  <c r="D7" i="5"/>
  <c r="G7" i="5" s="1"/>
  <c r="G27" i="4"/>
  <c r="G26" i="4"/>
  <c r="G25" i="4"/>
  <c r="G24" i="4"/>
  <c r="G23" i="4"/>
  <c r="G22" i="4"/>
  <c r="G21" i="4"/>
  <c r="G20" i="4"/>
  <c r="G19" i="4"/>
  <c r="G18" i="4"/>
  <c r="G17" i="4"/>
  <c r="T13" i="4"/>
  <c r="D13" i="4"/>
  <c r="G12" i="4"/>
  <c r="D12" i="4"/>
  <c r="F12" i="4" s="1"/>
  <c r="D11" i="4"/>
  <c r="G11" i="4" s="1"/>
  <c r="F10" i="4"/>
  <c r="E10" i="4"/>
  <c r="D10" i="4"/>
  <c r="G10" i="4" s="1"/>
  <c r="G9" i="4"/>
  <c r="F9" i="4"/>
  <c r="D9" i="4"/>
  <c r="E9" i="4" s="1"/>
  <c r="G8" i="4"/>
  <c r="D8" i="4"/>
  <c r="F8" i="4" s="1"/>
  <c r="D7" i="4"/>
  <c r="G7" i="4" s="1"/>
  <c r="G30" i="4" l="1"/>
  <c r="T9" i="4"/>
  <c r="T10" i="4"/>
  <c r="T9" i="5"/>
  <c r="T10" i="5"/>
  <c r="G30" i="5"/>
  <c r="T11" i="6"/>
  <c r="T7" i="6"/>
  <c r="E11" i="5"/>
  <c r="F7" i="5"/>
  <c r="E8" i="5"/>
  <c r="T8" i="5" s="1"/>
  <c r="F11" i="5"/>
  <c r="E12" i="5"/>
  <c r="T12" i="5" s="1"/>
  <c r="E7" i="5"/>
  <c r="E11" i="4"/>
  <c r="F7" i="4"/>
  <c r="E8" i="4"/>
  <c r="T8" i="4" s="1"/>
  <c r="F11" i="4"/>
  <c r="E12" i="4"/>
  <c r="T12" i="4" s="1"/>
  <c r="E7" i="4"/>
  <c r="T7" i="4" s="1"/>
  <c r="G27" i="3"/>
  <c r="G26" i="3"/>
  <c r="G25" i="3"/>
  <c r="G24" i="3"/>
  <c r="G22" i="3"/>
  <c r="G20" i="3"/>
  <c r="G19" i="3"/>
  <c r="G18" i="3"/>
  <c r="G17" i="3"/>
  <c r="T13" i="3"/>
  <c r="D13" i="3"/>
  <c r="G12" i="3"/>
  <c r="D12" i="3"/>
  <c r="F12" i="3" s="1"/>
  <c r="D11" i="3"/>
  <c r="G11" i="3" s="1"/>
  <c r="F10" i="3"/>
  <c r="E10" i="3"/>
  <c r="D10" i="3"/>
  <c r="G10" i="3" s="1"/>
  <c r="F9" i="3"/>
  <c r="D9" i="3"/>
  <c r="E9" i="3" s="1"/>
  <c r="G8" i="3"/>
  <c r="D8" i="3"/>
  <c r="F8" i="3" s="1"/>
  <c r="D7" i="3"/>
  <c r="G7" i="3" s="1"/>
  <c r="T7" i="5" l="1"/>
  <c r="G30" i="3"/>
  <c r="T11" i="5"/>
  <c r="T11" i="4"/>
  <c r="T10" i="3"/>
  <c r="E7" i="3"/>
  <c r="T7" i="3" s="1"/>
  <c r="G9" i="3"/>
  <c r="T9" i="3" s="1"/>
  <c r="E11" i="3"/>
  <c r="F7" i="3"/>
  <c r="E8" i="3"/>
  <c r="T8" i="3" s="1"/>
  <c r="F11" i="3"/>
  <c r="E12" i="3"/>
  <c r="T12" i="3" s="1"/>
  <c r="G27" i="1"/>
  <c r="G26" i="1"/>
  <c r="G25" i="1"/>
  <c r="G24" i="1"/>
  <c r="G22" i="1"/>
  <c r="G21" i="1"/>
  <c r="G20" i="1"/>
  <c r="G19" i="1"/>
  <c r="G18" i="1"/>
  <c r="G17" i="1"/>
  <c r="G30" i="1" l="1"/>
  <c r="T11" i="3"/>
  <c r="D13" i="1" l="1"/>
  <c r="G23" i="1"/>
  <c r="D11" i="1" l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T9" i="1" l="1"/>
  <c r="T7" i="1"/>
  <c r="T11" i="1"/>
  <c r="T8" i="1"/>
  <c r="T12" i="1"/>
  <c r="T10" i="1"/>
  <c r="G8" i="8"/>
  <c r="G9" i="8"/>
  <c r="G11" i="8"/>
  <c r="G10" i="8"/>
  <c r="G13" i="8"/>
  <c r="G12" i="8"/>
  <c r="F10" i="13"/>
  <c r="E10" i="13"/>
  <c r="C44" i="13"/>
  <c r="E7" i="13"/>
  <c r="F7" i="13"/>
  <c r="S12" i="13"/>
  <c r="T13" i="8"/>
  <c r="S41" i="13"/>
  <c r="C38" i="13"/>
  <c r="E38" i="13"/>
  <c r="S38" i="13"/>
  <c r="F11" i="13"/>
  <c r="E11" i="13"/>
  <c r="C43" i="13"/>
  <c r="E43" i="13"/>
  <c r="S43" i="13"/>
  <c r="E8" i="8"/>
  <c r="T8" i="8"/>
  <c r="F8" i="13"/>
  <c r="E8" i="13"/>
  <c r="C10" i="13"/>
  <c r="D10" i="13"/>
  <c r="S10" i="13"/>
  <c r="F12" i="13"/>
  <c r="E12" i="13"/>
  <c r="C12" i="13"/>
  <c r="D12" i="13"/>
  <c r="C11" i="13"/>
  <c r="D11" i="13"/>
  <c r="S11" i="13"/>
  <c r="E12" i="8"/>
  <c r="T12" i="8"/>
  <c r="E9" i="13"/>
  <c r="F9" i="13"/>
  <c r="C8" i="13"/>
  <c r="D8" i="13"/>
  <c r="S8" i="13"/>
  <c r="C40" i="13"/>
  <c r="E40" i="13"/>
  <c r="S40" i="13"/>
  <c r="E10" i="8"/>
  <c r="T10" i="8"/>
  <c r="E9" i="8"/>
  <c r="T9" i="8"/>
  <c r="E13" i="8"/>
  <c r="E11" i="8"/>
  <c r="T11" i="8"/>
  <c r="C39" i="13"/>
  <c r="E39" i="13"/>
  <c r="S39" i="13"/>
  <c r="C41" i="13"/>
  <c r="E41" i="13"/>
  <c r="C42" i="13"/>
  <c r="E42" i="13"/>
  <c r="S42" i="13"/>
  <c r="C9" i="13"/>
  <c r="D9" i="13"/>
  <c r="S9" i="13"/>
  <c r="C13" i="13"/>
  <c r="C7" i="13"/>
  <c r="D7" i="13"/>
  <c r="S7" i="13"/>
</calcChain>
</file>

<file path=xl/sharedStrings.xml><?xml version="1.0" encoding="utf-8"?>
<sst xmlns="http://schemas.openxmlformats.org/spreadsheetml/2006/main" count="686" uniqueCount="94">
  <si>
    <t>TOTAL TRANSFERENCIAS  $</t>
  </si>
  <si>
    <t>D.COLECTIVO VARIABLE TRIMESTRAL</t>
  </si>
  <si>
    <t>D.COLECTIVO FIJO TRIMESTRAL</t>
  </si>
  <si>
    <t>SAPU ADDF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</si>
  <si>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</si>
  <si>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</si>
  <si>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</si>
  <si>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</si>
  <si>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</si>
  <si>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</si>
  <si>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</si>
  <si>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</si>
  <si>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</si>
  <si>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</si>
  <si>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</si>
  <si>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</si>
  <si>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</si>
  <si>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</si>
  <si>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</si>
  <si>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</si>
  <si>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</si>
  <si>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</si>
  <si>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</si>
  <si>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</si>
  <si>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</si>
  <si>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</si>
  <si>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</si>
  <si>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</si>
  <si>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</si>
  <si>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</si>
  <si>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</si>
  <si>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</si>
  <si>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</si>
  <si>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</si>
  <si>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</si>
  <si>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</si>
  <si>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ASIGNACION POR COMPETENCIAS PROFESIONALES LEY 20.816</t>
  </si>
  <si>
    <t>CONDUCTORES DIFERENCIA POR CAMBIO DE NIVEL</t>
  </si>
  <si>
    <t>VANESSA SEPULVEDA VASQUEZ</t>
  </si>
  <si>
    <t>JEFE DE FINANZAS</t>
  </si>
  <si>
    <t xml:space="preserve">JEFE DE FINANZAS </t>
  </si>
  <si>
    <t>DISTRIBUCION PERCAPITA ASIGNACIONES Y LEYES POR ESTABLECIMIENTO MES DE ENERO 2024</t>
  </si>
  <si>
    <t>DISTRIBUCION PERCAPITA ASIGNACIONES Y LEYES POR ESTABLECIMIENTO MES DE FEBRERO 2024</t>
  </si>
  <si>
    <t>115-05-03-006-001-001</t>
  </si>
  <si>
    <t>115-05-03-006-001-002</t>
  </si>
  <si>
    <t>115-05-03-006-001-003</t>
  </si>
  <si>
    <t>115-05-03-006-001-005</t>
  </si>
  <si>
    <t>115-05-03-006-001-006</t>
  </si>
  <si>
    <t>115-05-03-006-001-007</t>
  </si>
  <si>
    <t>115-05-03-006-001-008</t>
  </si>
  <si>
    <t>115-05-03-006-001-009</t>
  </si>
  <si>
    <t>115-05-03-006-001-010</t>
  </si>
  <si>
    <t>115-05-03-006-001-011</t>
  </si>
  <si>
    <t>115-05-03-006-002-001</t>
  </si>
  <si>
    <t>115-05-03-006-002-002</t>
  </si>
  <si>
    <t>115-05-03-006-002-003</t>
  </si>
  <si>
    <t>115-05-03-006-002-004</t>
  </si>
  <si>
    <t>115-05-03-006-002-005</t>
  </si>
  <si>
    <t>115-05-03-006-002-007</t>
  </si>
  <si>
    <t>115-05-03-006-002-009</t>
  </si>
  <si>
    <t>115-05-03-006-002-010</t>
  </si>
  <si>
    <t>115-05-03-006-002-011</t>
  </si>
  <si>
    <t>115-05-03-006-002-012</t>
  </si>
  <si>
    <t>115-05-03-006-002-013</t>
  </si>
  <si>
    <t>115-05-03-006-002-014</t>
  </si>
  <si>
    <t>115-05-03-006-002-015</t>
  </si>
  <si>
    <t>115-05-03-006-002-017</t>
  </si>
  <si>
    <t>115-05-03-006-002-019</t>
  </si>
  <si>
    <t>115-05-03-006-002-021</t>
  </si>
  <si>
    <t>115-05-03-006-002-022</t>
  </si>
  <si>
    <t>115-05-03-006-002-023</t>
  </si>
  <si>
    <t>115-05-03-006-002-024</t>
  </si>
  <si>
    <t>115-05-03-006-002-026</t>
  </si>
  <si>
    <t>115-05-03-006-002-027</t>
  </si>
  <si>
    <t>115-05-03-006-002-031</t>
  </si>
  <si>
    <t>115-05-03-006-002-041</t>
  </si>
  <si>
    <t>115-05-03-006-002-051</t>
  </si>
  <si>
    <t>115-05-03-006-003-000</t>
  </si>
  <si>
    <t>115-07-02-000-000-000</t>
  </si>
  <si>
    <t>115-08-01-002-000-000</t>
  </si>
  <si>
    <t>221-06-00-000-000-000</t>
  </si>
  <si>
    <t>431-01-00-000-000-000</t>
  </si>
  <si>
    <t>441-03-00-000-000-000</t>
  </si>
  <si>
    <t>461-01-00-000-000-000</t>
  </si>
  <si>
    <t>DISTRIBUCION PERCAPITA ASIGNACIONES Y LEYES POR ESTABLECIMIENTO MES DE ABRIL 2024</t>
  </si>
  <si>
    <t>DISTRIBUCION PERCAPITA ASIGNACIONES Y LEYES POR ESTABLECIMIENTO MES DE MARZO 2024</t>
  </si>
  <si>
    <t>DISTRIBUCION PERCAPITA ASIGNACIONES Y LEYES POR ESTABLECIMIENTO MES DE JUNIO 2024</t>
  </si>
  <si>
    <t>DISTRIBUCION PERCAPITA ASIGNACIONES Y LEYES POR ESTABLECIMIENTO MES DE MAYO 2024</t>
  </si>
  <si>
    <t>DISTRIBUCION PERCAPITA ASIGNACIONES Y LEYES POR ESTABLECIMIENTO MES DE JULIO 2024</t>
  </si>
  <si>
    <t>DISTRIBUCION PERCAPITA ASIGNACIONES Y LEYES POR ESTABLECIMIENTO MES DE AGOSTO 2024</t>
  </si>
  <si>
    <t>DISTRIBUCION PERCAPITA ASIGNACIONES Y LEYES POR ESTABLECIMIENTO MES DE SEPTIEMBRE 2024</t>
  </si>
  <si>
    <t>DISTRIBUCION PERCAPITA ASIGNACIONES Y LEYES POR ESTABLECIMIENTO MES DE OCTUBRE 2024</t>
  </si>
  <si>
    <t>DISTRIBUCION PERCAPITA ASIGNACIONES Y LEYES POR ESTABLECIMIENTO MES DE NOVIEMBRE 2024</t>
  </si>
  <si>
    <t>DISTRIBUCION PERCAPITA ASIGNACIONES Y LEYES POR ESTABLECIMIENTO MES DE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</si>
</sst>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  <font>
      <b/>
      <sz val="7.5"/>
      <color indexed="8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9" fillId="4" borderId="13" xfId="1" applyNumberFormat="1" applyFont="1" applyFill="1" applyBorder="1" applyAlignment="1" applyProtection="1">
      <alignment horizontal="right"/>
    </xf>
    <xf numFmtId="3" fontId="3" fillId="3" borderId="13" xfId="0" applyNumberFormat="1" applyFont="1" applyFill="1" applyBorder="1"/>
    <xf numFmtId="165" fontId="0" fillId="0" borderId="0" xfId="2" applyNumberFormat="1" applyFont="1"/>
    <xf numFmtId="165" fontId="0" fillId="0" borderId="0" xfId="0" applyNumberFormat="1"/>
    <xf numFmtId="0" fontId="0" fillId="6" borderId="0" xfId="0" applyFill="1"/>
    <xf numFmtId="0" fontId="0" fillId="7" borderId="0" xfId="0" applyFill="1"/>
    <xf numFmtId="3" fontId="17" fillId="3" borderId="13" xfId="0" applyNumberFormat="1" applyFont="1" applyFill="1" applyBorder="1"/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1" xfId="0" applyNumberFormat="1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5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3" fontId="2" fillId="0" borderId="7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8" fillId="4" borderId="19" xfId="0" applyFont="1" applyFill="1" applyBorder="1" applyAlignment="1" applyProtection="1">
      <alignment horizontal="center" vertical="center" wrapText="1"/>
    </xf>
    <xf numFmtId="0" fontId="18" fillId="4" borderId="18" xfId="0" applyFont="1" applyFill="1" applyBorder="1" applyAlignment="1" applyProtection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61"/>
  <sheetViews>
    <sheetView tabSelected="1" topLeftCell="B21" workbookViewId="0">
      <selection activeCell="K26" sqref="K26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5" max="15" width="17.570312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  <col min="23" max="23" width="20.7109375" bestFit="1" customWidth="1"/>
    <col min="26" max="26" width="18.28515625" bestFit="1" customWidth="1"/>
  </cols>
  <sheetData>
    <row r="2" spans="2:26" x14ac:dyDescent="0.25">
      <c r="B2" s="30" t="s">
        <v>41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6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6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6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37" t="s">
        <v>31</v>
      </c>
      <c r="G5" s="37" t="s">
        <v>30</v>
      </c>
      <c r="H5" s="37" t="s">
        <v>37</v>
      </c>
      <c r="I5" s="37" t="s">
        <v>29</v>
      </c>
      <c r="J5" s="37" t="s">
        <v>36</v>
      </c>
      <c r="K5" s="37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6" ht="35.25" customHeight="1" x14ac:dyDescent="0.25">
      <c r="B6" s="32"/>
      <c r="C6" s="32"/>
      <c r="D6" s="34"/>
      <c r="E6" s="36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9"/>
    </row>
    <row r="7" spans="2:26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2" si="1">SUM(E7:S7)</f>
        <v>298375911.34548569</v>
      </c>
      <c r="W7" t="s">
        <v>43</v>
      </c>
      <c r="X7" s="27">
        <v>472840108</v>
      </c>
      <c r="Y7">
        <v>0</v>
      </c>
    </row>
    <row r="8" spans="2:26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1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  <c r="W8" t="s">
        <v>44</v>
      </c>
      <c r="X8" s="27">
        <v>22065205</v>
      </c>
    </row>
    <row r="9" spans="2:26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  <c r="W9" t="s">
        <v>45</v>
      </c>
      <c r="X9" s="27">
        <v>89668</v>
      </c>
      <c r="Y9">
        <v>0</v>
      </c>
    </row>
    <row r="10" spans="2:26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  <c r="W10" t="s">
        <v>46</v>
      </c>
      <c r="X10" s="27">
        <v>1606216</v>
      </c>
      <c r="Y10">
        <v>0</v>
      </c>
    </row>
    <row r="11" spans="2:26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  <c r="W11" t="s">
        <v>47</v>
      </c>
      <c r="X11" s="27">
        <v>108357</v>
      </c>
      <c r="Y11">
        <v>0</v>
      </c>
    </row>
    <row r="12" spans="2:26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>$G$13*D12-1</f>
        <v>675437.10018845298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15274767.371629262</v>
      </c>
      <c r="W12" t="s">
        <v>48</v>
      </c>
      <c r="X12" s="27">
        <v>1020936</v>
      </c>
      <c r="Y12">
        <v>0</v>
      </c>
    </row>
    <row r="13" spans="2:26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/>
      <c r="G13" s="23">
        <v>21219226</v>
      </c>
      <c r="H13" s="23">
        <v>1229073</v>
      </c>
      <c r="I13" s="23">
        <v>0</v>
      </c>
      <c r="J13" s="23">
        <v>2736426</v>
      </c>
      <c r="K13" s="23">
        <v>0</v>
      </c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/>
      <c r="R13" s="11"/>
      <c r="S13" s="11"/>
      <c r="T13" s="10">
        <f>SUM(E13:S13)</f>
        <v>483628608</v>
      </c>
      <c r="W13" t="s">
        <v>49</v>
      </c>
      <c r="X13" s="27">
        <v>1179528</v>
      </c>
      <c r="Y13">
        <v>0</v>
      </c>
    </row>
    <row r="14" spans="2:26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  <c r="W14" t="s">
        <v>50</v>
      </c>
      <c r="X14" s="27">
        <v>2736426</v>
      </c>
      <c r="Y14">
        <v>0</v>
      </c>
    </row>
    <row r="15" spans="2:26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  <c r="W15" t="s">
        <v>51</v>
      </c>
      <c r="X15" s="27">
        <v>1540475</v>
      </c>
      <c r="Y15">
        <v>0</v>
      </c>
    </row>
    <row r="16" spans="2:26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W16" t="s">
        <v>52</v>
      </c>
      <c r="X16" s="27">
        <v>1279744</v>
      </c>
      <c r="Y16">
        <v>0</v>
      </c>
      <c r="Z16">
        <f>SUM(X7:X16)</f>
        <v>504466663</v>
      </c>
    </row>
    <row r="17" spans="5:26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  <c r="Y17">
        <v>0</v>
      </c>
      <c r="Z17">
        <f>SUM(X19:X42)</f>
        <v>891340208</v>
      </c>
    </row>
    <row r="18" spans="5:26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  <c r="Z18">
        <f>SUM(Z16:Z17)</f>
        <v>1395806871</v>
      </c>
    </row>
    <row r="19" spans="5:26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  <c r="W19" t="s">
        <v>53</v>
      </c>
      <c r="X19">
        <v>2751390</v>
      </c>
      <c r="Y19">
        <v>0</v>
      </c>
      <c r="Z19">
        <v>1886520</v>
      </c>
    </row>
    <row r="20" spans="5:26" ht="16.5" x14ac:dyDescent="0.3">
      <c r="E20" s="5" t="s">
        <v>9</v>
      </c>
      <c r="F20" s="4"/>
      <c r="G20" s="43">
        <f>+H13</f>
        <v>1229073</v>
      </c>
      <c r="H20" s="50"/>
      <c r="L20" s="1"/>
      <c r="M20" s="1"/>
      <c r="N20" s="1"/>
      <c r="O20" s="1"/>
      <c r="P20" s="1"/>
      <c r="Q20" s="1"/>
      <c r="R20" s="1"/>
      <c r="S20" s="1"/>
      <c r="T20" s="1"/>
      <c r="V20" s="22"/>
      <c r="W20" t="s">
        <v>54</v>
      </c>
      <c r="X20">
        <v>27788775</v>
      </c>
      <c r="Y20">
        <v>0</v>
      </c>
      <c r="Z20">
        <v>366535</v>
      </c>
    </row>
    <row r="21" spans="5:26" ht="16.5" x14ac:dyDescent="0.3">
      <c r="E21" s="5" t="s">
        <v>8</v>
      </c>
      <c r="F21" s="4"/>
      <c r="G21" s="48"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  <c r="W21" t="s">
        <v>55</v>
      </c>
      <c r="X21">
        <v>154040153</v>
      </c>
      <c r="Y21">
        <v>0</v>
      </c>
      <c r="Z21" s="25">
        <f>SUM(Z18:Z20)</f>
        <v>1398059926</v>
      </c>
    </row>
    <row r="22" spans="5:26" ht="16.5" x14ac:dyDescent="0.3">
      <c r="E22" s="5" t="s">
        <v>36</v>
      </c>
      <c r="F22" s="4"/>
      <c r="G22" s="43">
        <f>+J13</f>
        <v>2736426</v>
      </c>
      <c r="H22" s="50"/>
      <c r="L22" s="1"/>
      <c r="M22" s="1"/>
      <c r="N22" s="1"/>
      <c r="O22" s="1"/>
      <c r="P22" s="1"/>
      <c r="Q22" s="1"/>
      <c r="R22" s="1"/>
      <c r="S22" s="1"/>
      <c r="T22" s="1"/>
      <c r="W22" t="s">
        <v>56</v>
      </c>
      <c r="X22">
        <v>9987910</v>
      </c>
      <c r="Y22">
        <v>0</v>
      </c>
      <c r="Z22">
        <v>1392499892</v>
      </c>
    </row>
    <row r="23" spans="5:26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  <c r="W23" t="s">
        <v>57</v>
      </c>
      <c r="X23">
        <v>24515983</v>
      </c>
      <c r="Y23">
        <v>0</v>
      </c>
      <c r="Z23" s="26">
        <f>SUM(Z21-Z22)</f>
        <v>5560034</v>
      </c>
    </row>
    <row r="24" spans="5:26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  <c r="W24" t="s">
        <v>58</v>
      </c>
      <c r="X24">
        <v>28627711</v>
      </c>
      <c r="Y24">
        <v>0</v>
      </c>
    </row>
    <row r="25" spans="5:26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  <c r="W25" t="s">
        <v>59</v>
      </c>
      <c r="X25">
        <v>31900724</v>
      </c>
      <c r="Y25">
        <v>0</v>
      </c>
    </row>
    <row r="26" spans="5:26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  <c r="W26" t="s">
        <v>60</v>
      </c>
      <c r="X26">
        <v>26834991</v>
      </c>
      <c r="Y26">
        <v>0</v>
      </c>
    </row>
    <row r="27" spans="5:26" ht="16.5" customHeight="1" x14ac:dyDescent="0.3">
      <c r="E27" s="5" t="s">
        <v>3</v>
      </c>
      <c r="F27" s="4"/>
      <c r="G27" s="43">
        <f>+Q13</f>
        <v>0</v>
      </c>
      <c r="H27" s="44"/>
      <c r="L27" s="1"/>
      <c r="M27" s="1"/>
      <c r="N27" s="1"/>
      <c r="O27" s="45" t="s">
        <v>39</v>
      </c>
      <c r="P27" s="45"/>
      <c r="Q27" s="45"/>
      <c r="R27" s="45"/>
      <c r="W27" t="s">
        <v>61</v>
      </c>
      <c r="X27">
        <v>98642393</v>
      </c>
      <c r="Y27">
        <v>0</v>
      </c>
    </row>
    <row r="28" spans="5:26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  <c r="W28" t="s">
        <v>62</v>
      </c>
      <c r="X28">
        <v>80389705</v>
      </c>
      <c r="Y28">
        <v>0</v>
      </c>
    </row>
    <row r="29" spans="5:26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  <c r="W29" t="s">
        <v>63</v>
      </c>
      <c r="X29">
        <v>7241521</v>
      </c>
      <c r="Y29">
        <v>0</v>
      </c>
    </row>
    <row r="30" spans="5:26" ht="17.25" thickBot="1" x14ac:dyDescent="0.35">
      <c r="E30" s="55" t="s">
        <v>0</v>
      </c>
      <c r="F30" s="56"/>
      <c r="G30" s="57">
        <f>SUM(G17:H29)</f>
        <v>483628608</v>
      </c>
      <c r="H30" s="58"/>
      <c r="K30" s="25"/>
      <c r="L30" s="1"/>
      <c r="M30" s="1"/>
      <c r="N30" s="1"/>
      <c r="O30" s="25"/>
      <c r="P30" s="1"/>
      <c r="R30" s="1"/>
      <c r="S30" s="1"/>
      <c r="T30" s="1"/>
      <c r="W30" t="s">
        <v>64</v>
      </c>
      <c r="X30">
        <v>89471130</v>
      </c>
      <c r="Y30">
        <v>0</v>
      </c>
    </row>
    <row r="31" spans="5:26" x14ac:dyDescent="0.25">
      <c r="W31" t="s">
        <v>65</v>
      </c>
      <c r="X31">
        <v>10625760</v>
      </c>
      <c r="Y31">
        <v>0</v>
      </c>
    </row>
    <row r="32" spans="5:26" x14ac:dyDescent="0.25">
      <c r="O32" s="26"/>
      <c r="W32" t="s">
        <v>66</v>
      </c>
      <c r="X32">
        <v>4158945</v>
      </c>
      <c r="Y32">
        <v>0</v>
      </c>
    </row>
    <row r="33" spans="2:25" x14ac:dyDescent="0.25">
      <c r="B33" s="30" t="s">
        <v>41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W33" t="s">
        <v>67</v>
      </c>
      <c r="X33">
        <v>6820470</v>
      </c>
      <c r="Y33">
        <v>0</v>
      </c>
    </row>
    <row r="34" spans="2:25" x14ac:dyDescent="0.25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W34" t="s">
        <v>68</v>
      </c>
      <c r="X34">
        <v>11387710</v>
      </c>
      <c r="Y34">
        <v>0</v>
      </c>
    </row>
    <row r="35" spans="2:25" x14ac:dyDescent="0.25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W35" t="s">
        <v>69</v>
      </c>
      <c r="X35">
        <v>10792951</v>
      </c>
      <c r="Y35">
        <v>0</v>
      </c>
    </row>
    <row r="36" spans="2:25" x14ac:dyDescent="0.25">
      <c r="B36" s="31" t="s">
        <v>35</v>
      </c>
      <c r="C36" s="31" t="s">
        <v>34</v>
      </c>
      <c r="D36" s="33" t="s">
        <v>33</v>
      </c>
      <c r="E36" s="35" t="s">
        <v>32</v>
      </c>
      <c r="F36" s="37" t="s">
        <v>31</v>
      </c>
      <c r="G36" s="37" t="s">
        <v>30</v>
      </c>
      <c r="H36" s="37" t="s">
        <v>37</v>
      </c>
      <c r="I36" s="37" t="s">
        <v>29</v>
      </c>
      <c r="J36" s="37" t="s">
        <v>36</v>
      </c>
      <c r="K36" s="37" t="s">
        <v>28</v>
      </c>
      <c r="L36" s="37" t="s">
        <v>27</v>
      </c>
      <c r="M36" s="37" t="s">
        <v>26</v>
      </c>
      <c r="N36" s="37" t="s">
        <v>5</v>
      </c>
      <c r="O36" s="37" t="s">
        <v>25</v>
      </c>
      <c r="P36" s="37" t="s">
        <v>24</v>
      </c>
      <c r="Q36" s="37" t="s">
        <v>23</v>
      </c>
      <c r="R36" s="37" t="s">
        <v>22</v>
      </c>
      <c r="S36" s="37" t="s">
        <v>21</v>
      </c>
      <c r="T36" s="39" t="s">
        <v>20</v>
      </c>
      <c r="W36" t="s">
        <v>70</v>
      </c>
      <c r="X36">
        <v>26767339</v>
      </c>
      <c r="Y36">
        <v>0</v>
      </c>
    </row>
    <row r="37" spans="2:25" ht="30" customHeight="1" x14ac:dyDescent="0.25">
      <c r="B37" s="32"/>
      <c r="C37" s="32"/>
      <c r="D37" s="34"/>
      <c r="E37" s="36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9"/>
      <c r="W37" t="s">
        <v>71</v>
      </c>
      <c r="X37">
        <v>4360138</v>
      </c>
      <c r="Y37">
        <v>0</v>
      </c>
    </row>
    <row r="38" spans="2:25" ht="15.75" x14ac:dyDescent="0.3">
      <c r="B38" s="20" t="s">
        <v>19</v>
      </c>
      <c r="C38" s="13">
        <v>18147</v>
      </c>
      <c r="D38" s="19">
        <f t="shared" ref="D38:D44" si="4">C38/$C$13</f>
        <v>0.62179201644680482</v>
      </c>
      <c r="E38" s="18">
        <f>$E$13*D38</f>
        <v>285181966.02350521</v>
      </c>
      <c r="F38" s="18">
        <f>F44*D38</f>
        <v>0</v>
      </c>
      <c r="G38" s="18">
        <f>$G$13*D38</f>
        <v>13193945.321980469</v>
      </c>
      <c r="H38" s="18"/>
      <c r="I38" s="17"/>
      <c r="J38" s="17"/>
      <c r="K38" s="17"/>
      <c r="L38" s="17"/>
      <c r="M38" s="16"/>
      <c r="N38" s="16"/>
      <c r="O38" s="16"/>
      <c r="P38" s="16"/>
      <c r="Q38" s="16"/>
      <c r="R38" s="16"/>
      <c r="S38" s="16"/>
      <c r="T38" s="15">
        <f t="shared" ref="T38:T43" si="5">SUM(E38:S38)</f>
        <v>298375911.34548569</v>
      </c>
      <c r="W38" t="s">
        <v>72</v>
      </c>
      <c r="X38">
        <v>8666116</v>
      </c>
      <c r="Y38">
        <v>0</v>
      </c>
    </row>
    <row r="39" spans="2:25" ht="15.75" x14ac:dyDescent="0.3">
      <c r="B39" s="20" t="s">
        <v>18</v>
      </c>
      <c r="C39" s="13">
        <v>8208</v>
      </c>
      <c r="D39" s="19">
        <f t="shared" si="4"/>
        <v>0.28124036320027412</v>
      </c>
      <c r="E39" s="18">
        <f t="shared" ref="E39:E43" si="6">$E$13*D39</f>
        <v>128989561.75240706</v>
      </c>
      <c r="F39" s="18">
        <f>F44*D39</f>
        <v>0</v>
      </c>
      <c r="G39" s="18">
        <f t="shared" ref="G39:G42" si="7">$G$13*D39</f>
        <v>5967702.8270686995</v>
      </c>
      <c r="H39" s="18"/>
      <c r="I39" s="17"/>
      <c r="J39" s="17"/>
      <c r="K39" s="17"/>
      <c r="L39" s="17"/>
      <c r="M39" s="16"/>
      <c r="N39" s="16"/>
      <c r="O39" s="16"/>
      <c r="P39" s="16"/>
      <c r="Q39" s="16"/>
      <c r="R39" s="16"/>
      <c r="S39" s="16"/>
      <c r="T39" s="15">
        <f t="shared" si="5"/>
        <v>134957264.57947576</v>
      </c>
      <c r="W39" t="s">
        <v>73</v>
      </c>
      <c r="X39">
        <v>90534117</v>
      </c>
      <c r="Y39">
        <v>0</v>
      </c>
    </row>
    <row r="40" spans="2:25" ht="15.75" x14ac:dyDescent="0.3">
      <c r="B40" s="20" t="s">
        <v>17</v>
      </c>
      <c r="C40" s="13">
        <v>247</v>
      </c>
      <c r="D40" s="19">
        <f t="shared" si="4"/>
        <v>8.4632516703786187E-3</v>
      </c>
      <c r="E40" s="18">
        <f t="shared" si="6"/>
        <v>3881630.3305122494</v>
      </c>
      <c r="F40" s="18">
        <f>F44*D40</f>
        <v>0</v>
      </c>
      <c r="G40" s="18">
        <f t="shared" si="7"/>
        <v>179583.6498886414</v>
      </c>
      <c r="H40" s="18"/>
      <c r="I40" s="17"/>
      <c r="J40" s="17"/>
      <c r="K40" s="17"/>
      <c r="L40" s="17"/>
      <c r="M40" s="16"/>
      <c r="N40" s="16"/>
      <c r="O40" s="16"/>
      <c r="P40" s="16"/>
      <c r="Q40" s="16"/>
      <c r="R40" s="16"/>
      <c r="S40" s="16"/>
      <c r="T40" s="15">
        <f t="shared" si="5"/>
        <v>4061213.9804008906</v>
      </c>
      <c r="W40" t="s">
        <v>74</v>
      </c>
      <c r="X40">
        <v>72841524</v>
      </c>
      <c r="Y40">
        <v>0</v>
      </c>
    </row>
    <row r="41" spans="2:25" ht="15.75" x14ac:dyDescent="0.3">
      <c r="B41" s="20" t="s">
        <v>16</v>
      </c>
      <c r="C41" s="13">
        <v>660</v>
      </c>
      <c r="D41" s="19">
        <f t="shared" si="4"/>
        <v>2.2614356690080519E-2</v>
      </c>
      <c r="E41" s="18">
        <f t="shared" si="6"/>
        <v>10371967.684769573</v>
      </c>
      <c r="F41" s="18">
        <f>F44*D41</f>
        <v>0</v>
      </c>
      <c r="G41" s="18">
        <f t="shared" si="7"/>
        <v>479859.14545143052</v>
      </c>
      <c r="H41" s="18"/>
      <c r="I41" s="17"/>
      <c r="J41" s="17"/>
      <c r="K41" s="17"/>
      <c r="L41" s="17"/>
      <c r="M41" s="16"/>
      <c r="N41" s="16"/>
      <c r="O41" s="16"/>
      <c r="P41" s="16"/>
      <c r="Q41" s="16"/>
      <c r="R41" s="16"/>
      <c r="S41" s="16"/>
      <c r="T41" s="15">
        <f t="shared" si="5"/>
        <v>10851826.830221003</v>
      </c>
      <c r="W41" t="s">
        <v>75</v>
      </c>
      <c r="X41">
        <v>50152752</v>
      </c>
      <c r="Y41">
        <v>0</v>
      </c>
    </row>
    <row r="42" spans="2:25" ht="15.75" x14ac:dyDescent="0.3">
      <c r="B42" s="20" t="s">
        <v>15</v>
      </c>
      <c r="C42" s="13">
        <v>994</v>
      </c>
      <c r="D42" s="19">
        <f t="shared" si="4"/>
        <v>3.4058591742333388E-2</v>
      </c>
      <c r="E42" s="18">
        <f t="shared" si="6"/>
        <v>15620811.937365083</v>
      </c>
      <c r="F42" s="18">
        <f>F44*D42</f>
        <v>0</v>
      </c>
      <c r="G42" s="18">
        <f t="shared" si="7"/>
        <v>722696.95542230597</v>
      </c>
      <c r="H42" s="18"/>
      <c r="I42" s="17"/>
      <c r="J42" s="17"/>
      <c r="K42" s="17"/>
      <c r="L42" s="17"/>
      <c r="M42" s="16"/>
      <c r="N42" s="16"/>
      <c r="O42" s="16"/>
      <c r="P42" s="16"/>
      <c r="Q42" s="16"/>
      <c r="R42" s="16"/>
      <c r="S42" s="16"/>
      <c r="T42" s="15">
        <f t="shared" si="5"/>
        <v>16343508.892787389</v>
      </c>
      <c r="W42" t="s">
        <v>76</v>
      </c>
      <c r="X42">
        <v>12040000</v>
      </c>
      <c r="Y42">
        <v>0</v>
      </c>
    </row>
    <row r="43" spans="2:25" ht="15.75" x14ac:dyDescent="0.3">
      <c r="B43" s="20" t="s">
        <v>14</v>
      </c>
      <c r="C43" s="13">
        <v>929</v>
      </c>
      <c r="D43" s="19">
        <f t="shared" si="4"/>
        <v>3.1831420250128493E-2</v>
      </c>
      <c r="E43" s="18">
        <f t="shared" si="6"/>
        <v>14599330.27144081</v>
      </c>
      <c r="F43" s="18">
        <f>F44*D43</f>
        <v>0</v>
      </c>
      <c r="G43" s="18">
        <f>$G$13*D43-1</f>
        <v>675437.10018845298</v>
      </c>
      <c r="H43" s="18"/>
      <c r="I43" s="17"/>
      <c r="J43" s="17"/>
      <c r="K43" s="17"/>
      <c r="L43" s="17"/>
      <c r="M43" s="16"/>
      <c r="N43" s="16"/>
      <c r="O43" s="16"/>
      <c r="P43" s="16"/>
      <c r="Q43" s="16"/>
      <c r="R43" s="16"/>
      <c r="S43" s="16"/>
      <c r="T43" s="15">
        <f t="shared" si="5"/>
        <v>15274767.371629262</v>
      </c>
      <c r="W43" t="s">
        <v>77</v>
      </c>
      <c r="X43" s="28">
        <v>3306979</v>
      </c>
      <c r="Y43">
        <v>0</v>
      </c>
    </row>
    <row r="44" spans="2:25" ht="18.75" x14ac:dyDescent="0.3">
      <c r="B44" s="14" t="s">
        <v>13</v>
      </c>
      <c r="C44" s="13">
        <v>29185</v>
      </c>
      <c r="D44" s="12">
        <f t="shared" si="4"/>
        <v>1</v>
      </c>
      <c r="E44" s="23">
        <v>14194840</v>
      </c>
      <c r="F44" s="11"/>
      <c r="G44" s="23">
        <v>845980</v>
      </c>
      <c r="H44" s="23">
        <v>50671</v>
      </c>
      <c r="I44" s="23">
        <v>0</v>
      </c>
      <c r="J44" s="23"/>
      <c r="K44" s="23">
        <v>0</v>
      </c>
      <c r="L44" s="23"/>
      <c r="M44" s="23">
        <v>3550</v>
      </c>
      <c r="N44" s="23">
        <v>60995</v>
      </c>
      <c r="O44" s="23">
        <v>66220</v>
      </c>
      <c r="P44" s="11">
        <v>0</v>
      </c>
      <c r="Q44" s="11">
        <v>108356</v>
      </c>
      <c r="R44" s="11">
        <v>1020936</v>
      </c>
      <c r="S44" s="11">
        <v>1179528</v>
      </c>
      <c r="T44" s="10">
        <f>SUM(E44:S44)</f>
        <v>17531076</v>
      </c>
      <c r="W44" t="s">
        <v>78</v>
      </c>
      <c r="X44">
        <v>1886520</v>
      </c>
      <c r="Y44">
        <v>0</v>
      </c>
    </row>
    <row r="45" spans="2:25" ht="16.5" x14ac:dyDescent="0.3">
      <c r="B45" s="1"/>
      <c r="C45" s="8"/>
      <c r="D45" s="1"/>
      <c r="E45" s="8"/>
      <c r="F45" s="8"/>
      <c r="G45" s="8"/>
      <c r="H45" s="8"/>
      <c r="I45" s="8"/>
      <c r="J45" s="8"/>
      <c r="K45" s="41"/>
      <c r="L45" s="41"/>
      <c r="M45" s="8"/>
      <c r="N45" s="8"/>
      <c r="O45" s="8"/>
      <c r="P45" s="8"/>
      <c r="Q45" s="8"/>
      <c r="R45" s="1"/>
      <c r="S45" s="1"/>
      <c r="T45" s="1"/>
      <c r="W45" t="s">
        <v>79</v>
      </c>
      <c r="X45">
        <v>366535</v>
      </c>
      <c r="Y45">
        <v>0</v>
      </c>
    </row>
    <row r="46" spans="2:25" ht="16.5" x14ac:dyDescent="0.3">
      <c r="B46" s="40"/>
      <c r="C46" s="40"/>
      <c r="D46" s="40"/>
      <c r="E46" s="9"/>
      <c r="F46" s="9"/>
      <c r="G46" s="1"/>
      <c r="H46" s="1"/>
      <c r="I46" s="1"/>
      <c r="J46" s="1"/>
      <c r="K46" s="1"/>
      <c r="W46" t="s">
        <v>80</v>
      </c>
      <c r="X46" s="28">
        <v>-3306979</v>
      </c>
      <c r="Y46">
        <v>0</v>
      </c>
    </row>
    <row r="47" spans="2:25" ht="17.25" thickBot="1" x14ac:dyDescent="0.35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W47" t="s">
        <v>81</v>
      </c>
      <c r="X47">
        <v>0</v>
      </c>
      <c r="Y47">
        <v>1886520</v>
      </c>
    </row>
    <row r="48" spans="2:25" ht="16.5" x14ac:dyDescent="0.3">
      <c r="E48" s="7" t="s">
        <v>12</v>
      </c>
      <c r="F48" s="6"/>
      <c r="G48" s="46">
        <f>+E44</f>
        <v>14194840</v>
      </c>
      <c r="H48" s="47"/>
      <c r="L48" s="1"/>
      <c r="M48" s="1"/>
      <c r="N48" s="1"/>
      <c r="O48" s="1"/>
      <c r="P48" s="1"/>
      <c r="Q48" s="1"/>
      <c r="R48" s="1"/>
      <c r="S48" s="1"/>
      <c r="T48" s="1"/>
      <c r="W48" t="s">
        <v>82</v>
      </c>
      <c r="X48">
        <v>0</v>
      </c>
      <c r="Y48">
        <v>1395806871</v>
      </c>
    </row>
    <row r="49" spans="5:25" ht="16.5" x14ac:dyDescent="0.3">
      <c r="E49" s="5" t="s">
        <v>11</v>
      </c>
      <c r="F49" s="4"/>
      <c r="G49" s="48">
        <f>+G44</f>
        <v>845980</v>
      </c>
      <c r="H49" s="49"/>
      <c r="L49" s="1"/>
      <c r="M49" s="1"/>
      <c r="N49" s="1"/>
      <c r="O49" s="1"/>
      <c r="P49" s="1"/>
      <c r="Q49" s="1"/>
      <c r="R49" s="1"/>
      <c r="S49" s="1"/>
      <c r="W49" t="s">
        <v>83</v>
      </c>
      <c r="X49">
        <v>0</v>
      </c>
      <c r="Y49">
        <v>366535</v>
      </c>
    </row>
    <row r="50" spans="5:25" ht="16.5" x14ac:dyDescent="0.3">
      <c r="E50" s="5" t="s">
        <v>10</v>
      </c>
      <c r="F50" s="4"/>
      <c r="G50" s="48">
        <f>+I44</f>
        <v>0</v>
      </c>
      <c r="H50" s="49"/>
      <c r="L50" s="1"/>
      <c r="M50" s="1"/>
      <c r="N50" s="1"/>
      <c r="O50" s="1"/>
      <c r="P50" s="1"/>
      <c r="Q50" s="1"/>
      <c r="R50" s="1"/>
      <c r="S50" s="1"/>
      <c r="T50" s="1"/>
    </row>
    <row r="51" spans="5:25" ht="16.5" x14ac:dyDescent="0.3">
      <c r="E51" s="5" t="s">
        <v>9</v>
      </c>
      <c r="F51" s="4"/>
      <c r="G51" s="43">
        <f>+H44</f>
        <v>50671</v>
      </c>
      <c r="H51" s="50"/>
      <c r="L51" s="1"/>
      <c r="M51" s="1"/>
      <c r="N51" s="1"/>
      <c r="O51" s="1"/>
      <c r="P51" s="1"/>
      <c r="Q51" s="1"/>
      <c r="R51" s="1"/>
      <c r="S51" s="1"/>
      <c r="T51" s="1"/>
    </row>
    <row r="52" spans="5:25" ht="16.5" x14ac:dyDescent="0.3">
      <c r="E52" s="5" t="s">
        <v>8</v>
      </c>
      <c r="F52" s="4"/>
      <c r="G52" s="48">
        <v>-3306979</v>
      </c>
      <c r="H52" s="49"/>
      <c r="L52" s="1"/>
      <c r="M52" s="1"/>
      <c r="N52" s="1"/>
      <c r="O52" s="1"/>
      <c r="P52" s="1"/>
      <c r="Q52" s="1"/>
      <c r="R52" s="1"/>
      <c r="S52" s="1"/>
      <c r="T52" s="1"/>
    </row>
    <row r="53" spans="5:25" ht="16.5" x14ac:dyDescent="0.3">
      <c r="E53" s="5" t="s">
        <v>36</v>
      </c>
      <c r="F53" s="4"/>
      <c r="G53" s="43">
        <f>+J44</f>
        <v>0</v>
      </c>
      <c r="H53" s="50"/>
      <c r="L53" s="1"/>
      <c r="M53" s="1"/>
      <c r="N53" s="1"/>
      <c r="O53" s="1"/>
      <c r="P53" s="1"/>
      <c r="Q53" s="1"/>
      <c r="R53" s="1"/>
      <c r="S53" s="1"/>
      <c r="T53" s="1"/>
    </row>
    <row r="54" spans="5:25" ht="16.5" x14ac:dyDescent="0.3">
      <c r="E54" s="5" t="s">
        <v>7</v>
      </c>
      <c r="F54" s="4"/>
      <c r="G54" s="48">
        <f>P42</f>
        <v>0</v>
      </c>
      <c r="H54" s="49"/>
      <c r="L54" s="1"/>
      <c r="M54" s="1"/>
      <c r="N54" s="1"/>
      <c r="O54" s="1"/>
      <c r="P54" s="1"/>
      <c r="Q54" s="1"/>
      <c r="R54" s="1"/>
      <c r="S54" s="1"/>
      <c r="T54" s="1"/>
    </row>
    <row r="55" spans="5:25" ht="16.5" x14ac:dyDescent="0.3">
      <c r="E55" s="5" t="s">
        <v>6</v>
      </c>
      <c r="F55" s="4"/>
      <c r="G55" s="48">
        <f>+M44</f>
        <v>3550</v>
      </c>
      <c r="H55" s="49"/>
      <c r="L55" s="1"/>
      <c r="M55" s="1"/>
      <c r="N55" s="1"/>
      <c r="O55" s="1"/>
      <c r="P55" s="1"/>
      <c r="Q55" s="1"/>
      <c r="R55" s="1"/>
      <c r="S55" s="1"/>
      <c r="T55" s="1"/>
    </row>
    <row r="56" spans="5:25" ht="16.5" x14ac:dyDescent="0.3">
      <c r="E56" s="5" t="s">
        <v>5</v>
      </c>
      <c r="F56" s="4"/>
      <c r="G56" s="43">
        <f>+N44</f>
        <v>60995</v>
      </c>
      <c r="H56" s="50"/>
      <c r="L56" s="1"/>
      <c r="M56" s="1"/>
      <c r="N56" s="1"/>
      <c r="O56" s="1"/>
      <c r="P56" s="1"/>
      <c r="Q56" s="1"/>
      <c r="R56" s="1"/>
      <c r="S56" s="1"/>
      <c r="T56" s="1"/>
    </row>
    <row r="57" spans="5:25" ht="16.5" x14ac:dyDescent="0.3">
      <c r="E57" s="5" t="s">
        <v>4</v>
      </c>
      <c r="F57" s="4"/>
      <c r="G57" s="43">
        <f>+O44</f>
        <v>66220</v>
      </c>
      <c r="H57" s="44"/>
      <c r="L57" s="1"/>
      <c r="M57" s="1"/>
      <c r="N57" s="1"/>
      <c r="O57" s="42" t="s">
        <v>38</v>
      </c>
      <c r="P57" s="42"/>
      <c r="Q57" s="42"/>
      <c r="R57" s="42"/>
    </row>
    <row r="58" spans="5:25" ht="16.5" x14ac:dyDescent="0.3">
      <c r="E58" s="5" t="s">
        <v>3</v>
      </c>
      <c r="F58" s="4"/>
      <c r="G58" s="43">
        <f>+Q44</f>
        <v>108356</v>
      </c>
      <c r="H58" s="44"/>
      <c r="L58" s="1"/>
      <c r="M58" s="1"/>
      <c r="N58" s="1"/>
      <c r="O58" s="45" t="s">
        <v>39</v>
      </c>
      <c r="P58" s="45"/>
      <c r="Q58" s="45"/>
      <c r="R58" s="45"/>
    </row>
    <row r="59" spans="5:25" ht="16.5" x14ac:dyDescent="0.3">
      <c r="E59" s="5" t="s">
        <v>2</v>
      </c>
      <c r="F59" s="4"/>
      <c r="G59" s="51">
        <v>0</v>
      </c>
      <c r="H59" s="52"/>
      <c r="L59" s="1"/>
      <c r="M59" s="1"/>
      <c r="N59" s="1"/>
      <c r="O59" s="1"/>
      <c r="P59" s="1"/>
      <c r="Q59" s="1"/>
    </row>
    <row r="60" spans="5:25" ht="17.25" thickBot="1" x14ac:dyDescent="0.35">
      <c r="E60" s="3" t="s">
        <v>1</v>
      </c>
      <c r="F60" s="2"/>
      <c r="G60" s="53">
        <v>0</v>
      </c>
      <c r="H60" s="54"/>
      <c r="L60" s="1"/>
      <c r="M60" s="1"/>
      <c r="N60" s="1"/>
      <c r="O60" s="1"/>
      <c r="P60" s="1"/>
      <c r="Q60" s="1"/>
    </row>
    <row r="61" spans="5:25" ht="17.25" thickBot="1" x14ac:dyDescent="0.35">
      <c r="E61" s="55" t="s">
        <v>0</v>
      </c>
      <c r="F61" s="56"/>
      <c r="G61" s="57">
        <f>SUM(G48:H60)</f>
        <v>12023633</v>
      </c>
      <c r="H61" s="58"/>
      <c r="K61" s="25"/>
      <c r="L61" s="1"/>
      <c r="M61" s="1"/>
      <c r="N61" s="1"/>
      <c r="O61" s="25"/>
      <c r="P61" s="1"/>
      <c r="R61" s="1"/>
      <c r="S61" s="1"/>
      <c r="T61" s="1"/>
    </row>
  </sheetData>
  <mergeCells count="78">
    <mergeCell ref="G60:H60"/>
    <mergeCell ref="E61:F61"/>
    <mergeCell ref="G61:H61"/>
    <mergeCell ref="G57:H57"/>
    <mergeCell ref="O57:R57"/>
    <mergeCell ref="G58:H58"/>
    <mergeCell ref="O58:R58"/>
    <mergeCell ref="G59:H59"/>
    <mergeCell ref="G52:H52"/>
    <mergeCell ref="G53:H53"/>
    <mergeCell ref="G54:H54"/>
    <mergeCell ref="G55:H55"/>
    <mergeCell ref="G56:H56"/>
    <mergeCell ref="B46:D46"/>
    <mergeCell ref="G48:H48"/>
    <mergeCell ref="G49:H49"/>
    <mergeCell ref="G50:H50"/>
    <mergeCell ref="G51:H51"/>
    <mergeCell ref="Q36:Q37"/>
    <mergeCell ref="R36:R37"/>
    <mergeCell ref="S36:S37"/>
    <mergeCell ref="T36:T37"/>
    <mergeCell ref="K45:L45"/>
    <mergeCell ref="B33:T34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258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opLeftCell="B4" workbookViewId="0">
      <selection activeCell="L18" sqref="L18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30" t="s">
        <v>42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37" t="s">
        <v>31</v>
      </c>
      <c r="G5" s="37" t="s">
        <v>30</v>
      </c>
      <c r="H5" s="37" t="s">
        <v>37</v>
      </c>
      <c r="I5" s="37" t="s">
        <v>29</v>
      </c>
      <c r="J5" s="37" t="s">
        <v>36</v>
      </c>
      <c r="K5" s="37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35.25" customHeight="1" x14ac:dyDescent="0.25">
      <c r="B6" s="32"/>
      <c r="C6" s="32"/>
      <c r="D6" s="34"/>
      <c r="E6" s="36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1234814</v>
      </c>
      <c r="I13" s="23">
        <v>0</v>
      </c>
      <c r="J13" s="23">
        <v>7534112</v>
      </c>
      <c r="K13" s="23">
        <v>0</v>
      </c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>
        <v>0</v>
      </c>
      <c r="S13" s="11">
        <v>0</v>
      </c>
      <c r="T13" s="10">
        <f t="shared" si="1"/>
        <v>491168461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43">
        <f>+H13</f>
        <v>1234814</v>
      </c>
      <c r="H20" s="50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48">
        <f>+L13</f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43">
        <f>+J13</f>
        <v>7534112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2" ht="16.5" customHeight="1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39</v>
      </c>
      <c r="P27" s="45"/>
      <c r="Q27" s="45"/>
      <c r="R27" s="45"/>
    </row>
    <row r="28" spans="5:22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2" ht="17.25" thickBot="1" x14ac:dyDescent="0.35">
      <c r="E30" s="55" t="s">
        <v>0</v>
      </c>
      <c r="F30" s="56"/>
      <c r="G30" s="57">
        <f>SUM(G17:H29)</f>
        <v>491168461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258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workbookViewId="0">
      <selection activeCell="G30" sqref="G30:H30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30" t="s">
        <v>85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37" t="s">
        <v>31</v>
      </c>
      <c r="G5" s="37" t="s">
        <v>30</v>
      </c>
      <c r="H5" s="37" t="s">
        <v>37</v>
      </c>
      <c r="I5" s="37" t="s">
        <v>29</v>
      </c>
      <c r="J5" s="37" t="s">
        <v>36</v>
      </c>
      <c r="K5" s="37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35.25" customHeight="1" x14ac:dyDescent="0.25">
      <c r="B6" s="32"/>
      <c r="C6" s="32"/>
      <c r="D6" s="34"/>
      <c r="E6" s="36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1234814</v>
      </c>
      <c r="I13" s="23">
        <v>0</v>
      </c>
      <c r="J13" s="23">
        <v>3767056</v>
      </c>
      <c r="K13" s="23"/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>
        <v>0</v>
      </c>
      <c r="S13" s="11">
        <v>0</v>
      </c>
      <c r="T13" s="10">
        <f t="shared" si="1"/>
        <v>487401405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43">
        <f>+H13</f>
        <v>1234814</v>
      </c>
      <c r="H20" s="50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48">
        <f>+L13</f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2" ht="16.5" customHeight="1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2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2" ht="17.25" thickBot="1" x14ac:dyDescent="0.35">
      <c r="E30" s="55" t="s">
        <v>0</v>
      </c>
      <c r="F30" s="56"/>
      <c r="G30" s="57">
        <f>SUM(G17:H29)</f>
        <v>487401405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5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workbookViewId="0">
      <selection activeCell="D7" sqref="D7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3.28515625" customWidth="1"/>
    <col min="20" max="20" width="18" customWidth="1"/>
    <col min="22" max="22" width="20.28515625" bestFit="1" customWidth="1"/>
  </cols>
  <sheetData>
    <row r="2" spans="2:20" x14ac:dyDescent="0.25">
      <c r="B2" s="30" t="s">
        <v>84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37" t="s">
        <v>31</v>
      </c>
      <c r="G5" s="37" t="s">
        <v>30</v>
      </c>
      <c r="H5" s="37" t="s">
        <v>37</v>
      </c>
      <c r="I5" s="37" t="s">
        <v>29</v>
      </c>
      <c r="J5" s="37" t="s">
        <v>36</v>
      </c>
      <c r="K5" s="37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35.25" customHeight="1" x14ac:dyDescent="0.25">
      <c r="B6" s="32"/>
      <c r="C6" s="32"/>
      <c r="D6" s="34"/>
      <c r="E6" s="36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1234814</v>
      </c>
      <c r="I13" s="23">
        <v>0</v>
      </c>
      <c r="J13" s="23">
        <v>3767056</v>
      </c>
      <c r="K13" s="23"/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>
        <v>91958641</v>
      </c>
      <c r="S13" s="11">
        <v>106243490</v>
      </c>
      <c r="T13" s="10">
        <f t="shared" si="1"/>
        <v>685603536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43">
        <f>+H13</f>
        <v>1234814</v>
      </c>
      <c r="H20" s="50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48">
        <f>L13</f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48"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2" ht="16.5" customHeight="1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2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2" ht="17.25" thickBot="1" x14ac:dyDescent="0.35">
      <c r="E30" s="55" t="s">
        <v>0</v>
      </c>
      <c r="F30" s="56"/>
      <c r="G30" s="57">
        <f>SUM(G17:H29)</f>
        <v>487401405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workbookViewId="0">
      <selection activeCell="G30" sqref="G30:H30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30" t="s">
        <v>87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37" t="s">
        <v>31</v>
      </c>
      <c r="G5" s="37" t="s">
        <v>30</v>
      </c>
      <c r="H5" s="37" t="s">
        <v>37</v>
      </c>
      <c r="I5" s="37" t="s">
        <v>29</v>
      </c>
      <c r="J5" s="37" t="s">
        <v>36</v>
      </c>
      <c r="K5" s="37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35.25" customHeight="1" x14ac:dyDescent="0.25">
      <c r="B6" s="32"/>
      <c r="C6" s="32"/>
      <c r="D6" s="34"/>
      <c r="E6" s="36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1234814</v>
      </c>
      <c r="I13" s="23">
        <v>0</v>
      </c>
      <c r="J13" s="23">
        <v>3767056</v>
      </c>
      <c r="K13" s="23">
        <v>0</v>
      </c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>
        <v>0</v>
      </c>
      <c r="S13" s="11">
        <v>0</v>
      </c>
      <c r="T13" s="10">
        <f t="shared" si="1"/>
        <v>487401405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43">
        <f>+H13</f>
        <v>1234814</v>
      </c>
      <c r="H20" s="50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48">
        <f>+L13</f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2" ht="16.5" customHeight="1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2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2" ht="17.25" thickBot="1" x14ac:dyDescent="0.35">
      <c r="E30" s="55" t="s">
        <v>0</v>
      </c>
      <c r="F30" s="56"/>
      <c r="G30" s="57">
        <f>SUM(G17:H29)</f>
        <v>487401405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4:H24"/>
    <mergeCell ref="G29:H29"/>
    <mergeCell ref="E30:F30"/>
    <mergeCell ref="G30:H30"/>
    <mergeCell ref="G25:H25"/>
    <mergeCell ref="G26:H26"/>
    <mergeCell ref="G27:H27"/>
    <mergeCell ref="G28:H28"/>
    <mergeCell ref="G18:H18"/>
    <mergeCell ref="G19:H19"/>
    <mergeCell ref="G20:H20"/>
    <mergeCell ref="G21:H21"/>
    <mergeCell ref="G23:H23"/>
    <mergeCell ref="G22:H22"/>
    <mergeCell ref="B15:D15"/>
    <mergeCell ref="G17:H17"/>
    <mergeCell ref="L5:L6"/>
    <mergeCell ref="M5:M6"/>
    <mergeCell ref="N5:N6"/>
    <mergeCell ref="J5:J6"/>
    <mergeCell ref="B2:T3"/>
    <mergeCell ref="B5:B6"/>
    <mergeCell ref="C5:C6"/>
    <mergeCell ref="D5:D6"/>
    <mergeCell ref="E5:E6"/>
    <mergeCell ref="F5:F6"/>
    <mergeCell ref="G5:G6"/>
    <mergeCell ref="H5:H6"/>
    <mergeCell ref="R5:R6"/>
    <mergeCell ref="S5:S6"/>
    <mergeCell ref="T5:T6"/>
    <mergeCell ref="O5:O6"/>
    <mergeCell ref="I5:I6"/>
    <mergeCell ref="K5:K6"/>
    <mergeCell ref="O26:R26"/>
    <mergeCell ref="O27:R27"/>
    <mergeCell ref="P5:P6"/>
    <mergeCell ref="Q5:Q6"/>
    <mergeCell ref="K14:L14"/>
  </mergeCells>
  <pageMargins left="0.7" right="0.7" top="0.75" bottom="0.75" header="0.3" footer="0.3"/>
  <pageSetup paperSize="258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7" workbookViewId="0">
      <selection activeCell="T13" sqref="T13"/>
    </sheetView>
  </sheetViews>
  <sheetFormatPr baseColWidth="10" defaultRowHeight="15" x14ac:dyDescent="0.25"/>
  <cols>
    <col min="1" max="1" width="6" customWidth="1"/>
    <col min="5" max="5" width="13.42578125" customWidth="1"/>
    <col min="19" max="19" width="12.42578125" bestFit="1" customWidth="1"/>
    <col min="20" max="20" width="17.5703125" customWidth="1"/>
  </cols>
  <sheetData>
    <row r="2" spans="2:20" x14ac:dyDescent="0.25">
      <c r="B2" s="30" t="s">
        <v>86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59" t="s">
        <v>31</v>
      </c>
      <c r="G5" s="37" t="s">
        <v>30</v>
      </c>
      <c r="H5" s="59" t="s">
        <v>37</v>
      </c>
      <c r="I5" s="37" t="s">
        <v>29</v>
      </c>
      <c r="J5" s="59" t="s">
        <v>36</v>
      </c>
      <c r="K5" s="59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43.5" customHeight="1" x14ac:dyDescent="0.25">
      <c r="B6" s="32"/>
      <c r="C6" s="32"/>
      <c r="D6" s="34"/>
      <c r="E6" s="36"/>
      <c r="F6" s="60"/>
      <c r="G6" s="38"/>
      <c r="H6" s="60"/>
      <c r="I6" s="38"/>
      <c r="J6" s="60"/>
      <c r="K6" s="60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1234814</v>
      </c>
      <c r="I13" s="23">
        <v>0</v>
      </c>
      <c r="J13" s="23">
        <v>3767056</v>
      </c>
      <c r="K13" s="23">
        <v>0</v>
      </c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>
        <v>91148137</v>
      </c>
      <c r="S13" s="11">
        <v>105307084</v>
      </c>
      <c r="T13" s="10">
        <f t="shared" si="1"/>
        <v>683856626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43">
        <f>+H13</f>
        <v>1234814</v>
      </c>
      <c r="H20" s="50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48">
        <f>+L13</f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0" ht="16.5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0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0" ht="17.25" thickBot="1" x14ac:dyDescent="0.35">
      <c r="E30" s="55" t="s">
        <v>0</v>
      </c>
      <c r="F30" s="56"/>
      <c r="G30" s="57">
        <f>SUM(G17:H29)</f>
        <v>487401405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258" scale="6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4" workbookViewId="0">
      <selection activeCell="K24" sqref="K24"/>
    </sheetView>
  </sheetViews>
  <sheetFormatPr baseColWidth="10" defaultRowHeight="15" x14ac:dyDescent="0.25"/>
  <cols>
    <col min="1" max="1" width="5.85546875" customWidth="1"/>
    <col min="2" max="2" width="15.140625" customWidth="1"/>
    <col min="3" max="3" width="11.7109375" customWidth="1"/>
    <col min="5" max="5" width="14.42578125" customWidth="1"/>
    <col min="6" max="6" width="17.28515625" customWidth="1"/>
    <col min="7" max="7" width="14.42578125" customWidth="1"/>
    <col min="8" max="8" width="13.42578125" customWidth="1"/>
    <col min="9" max="9" width="12.140625" customWidth="1"/>
    <col min="10" max="10" width="16.42578125" customWidth="1"/>
    <col min="11" max="11" width="14.5703125" customWidth="1"/>
    <col min="12" max="12" width="16.28515625" customWidth="1"/>
    <col min="13" max="13" width="14.140625" customWidth="1"/>
    <col min="16" max="16" width="10.7109375" customWidth="1"/>
    <col min="18" max="18" width="11" customWidth="1"/>
    <col min="19" max="19" width="14.140625" customWidth="1"/>
    <col min="20" max="20" width="18.42578125" customWidth="1"/>
  </cols>
  <sheetData>
    <row r="2" spans="2:20" x14ac:dyDescent="0.25">
      <c r="B2" s="30" t="s">
        <v>88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59" t="s">
        <v>31</v>
      </c>
      <c r="G5" s="37" t="s">
        <v>30</v>
      </c>
      <c r="H5" s="59" t="s">
        <v>37</v>
      </c>
      <c r="I5" s="37" t="s">
        <v>29</v>
      </c>
      <c r="J5" s="59" t="s">
        <v>36</v>
      </c>
      <c r="K5" s="59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48" customHeight="1" x14ac:dyDescent="0.25">
      <c r="B6" s="32"/>
      <c r="C6" s="32"/>
      <c r="D6" s="34"/>
      <c r="E6" s="36"/>
      <c r="F6" s="60"/>
      <c r="G6" s="38"/>
      <c r="H6" s="60"/>
      <c r="I6" s="38"/>
      <c r="J6" s="60"/>
      <c r="K6" s="60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1240814</v>
      </c>
      <c r="I13" s="23">
        <v>0</v>
      </c>
      <c r="J13" s="23">
        <v>3767056</v>
      </c>
      <c r="K13" s="23">
        <v>0</v>
      </c>
      <c r="L13" s="23">
        <v>-3306979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/>
      <c r="S13" s="11"/>
      <c r="T13" s="10">
        <f t="shared" si="1"/>
        <v>487407405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43">
        <f>+H13</f>
        <v>1240814</v>
      </c>
      <c r="H20" s="50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48">
        <f>+L13</f>
        <v>-3306979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0" ht="16.5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0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0" ht="17.25" thickBot="1" x14ac:dyDescent="0.35">
      <c r="E30" s="55" t="s">
        <v>0</v>
      </c>
      <c r="F30" s="56"/>
      <c r="G30" s="57">
        <f>SUM(G17:H29)</f>
        <v>487407405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258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T31"/>
  <sheetViews>
    <sheetView topLeftCell="A4" workbookViewId="0">
      <selection activeCell="J21" sqref="J21"/>
    </sheetView>
  </sheetViews>
  <sheetFormatPr baseColWidth="10" defaultRowHeight="15" x14ac:dyDescent="0.25"/>
  <cols>
    <col min="1" max="1" width="5.28515625" customWidth="1"/>
    <col min="5" max="5" width="15.140625" customWidth="1"/>
    <col min="6" max="6" width="14.28515625" customWidth="1"/>
    <col min="8" max="8" width="14.140625" customWidth="1"/>
    <col min="10" max="10" width="15" customWidth="1"/>
    <col min="12" max="12" width="13.7109375" customWidth="1"/>
    <col min="20" max="20" width="18.5703125" customWidth="1"/>
  </cols>
  <sheetData>
    <row r="3" spans="2:20" x14ac:dyDescent="0.25">
      <c r="B3" s="30" t="s">
        <v>89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2:20" x14ac:dyDescent="0.25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2:20" x14ac:dyDescent="0.25">
      <c r="B6" s="31" t="s">
        <v>35</v>
      </c>
      <c r="C6" s="31" t="s">
        <v>34</v>
      </c>
      <c r="D6" s="33" t="s">
        <v>33</v>
      </c>
      <c r="E6" s="35" t="s">
        <v>32</v>
      </c>
      <c r="F6" s="59" t="s">
        <v>31</v>
      </c>
      <c r="G6" s="37" t="s">
        <v>30</v>
      </c>
      <c r="H6" s="59" t="s">
        <v>37</v>
      </c>
      <c r="I6" s="37" t="s">
        <v>29</v>
      </c>
      <c r="J6" s="59" t="s">
        <v>36</v>
      </c>
      <c r="K6" s="59" t="s">
        <v>28</v>
      </c>
      <c r="L6" s="37" t="s">
        <v>27</v>
      </c>
      <c r="M6" s="37" t="s">
        <v>26</v>
      </c>
      <c r="N6" s="37" t="s">
        <v>5</v>
      </c>
      <c r="O6" s="37" t="s">
        <v>25</v>
      </c>
      <c r="P6" s="37" t="s">
        <v>24</v>
      </c>
      <c r="Q6" s="37" t="s">
        <v>23</v>
      </c>
      <c r="R6" s="37" t="s">
        <v>22</v>
      </c>
      <c r="S6" s="37" t="s">
        <v>21</v>
      </c>
      <c r="T6" s="39" t="s">
        <v>20</v>
      </c>
    </row>
    <row r="7" spans="2:20" ht="45" customHeight="1" x14ac:dyDescent="0.25">
      <c r="B7" s="32"/>
      <c r="C7" s="32"/>
      <c r="D7" s="34"/>
      <c r="E7" s="36"/>
      <c r="F7" s="60"/>
      <c r="G7" s="38"/>
      <c r="H7" s="60"/>
      <c r="I7" s="38"/>
      <c r="J7" s="60"/>
      <c r="K7" s="60"/>
      <c r="L7" s="38"/>
      <c r="M7" s="38"/>
      <c r="N7" s="38"/>
      <c r="O7" s="38"/>
      <c r="P7" s="38"/>
      <c r="Q7" s="38"/>
      <c r="R7" s="38"/>
      <c r="S7" s="38"/>
      <c r="T7" s="39"/>
    </row>
    <row r="8" spans="2:20" ht="15.75" x14ac:dyDescent="0.3">
      <c r="B8" s="20" t="s">
        <v>19</v>
      </c>
      <c r="C8" s="13">
        <v>18147</v>
      </c>
      <c r="D8" s="19">
        <f t="shared" ref="D8:D14" si="0">C8/$C$13</f>
        <v>19.533907427341227</v>
      </c>
      <c r="E8" s="18">
        <f ca="1">$E$13*D8</f>
        <v>285181966.02350521</v>
      </c>
      <c r="F8" s="18">
        <f>F14*D8</f>
        <v>0</v>
      </c>
      <c r="G8" s="18">
        <f ca="1">$G$13*D8</f>
        <v>13193945.321980469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ref="T8:T14" ca="1" si="1">SUM(E8:S8)</f>
        <v>268809786.14894634</v>
      </c>
    </row>
    <row r="9" spans="2:20" ht="25.5" x14ac:dyDescent="0.3">
      <c r="B9" s="20" t="s">
        <v>18</v>
      </c>
      <c r="C9" s="13">
        <v>8208</v>
      </c>
      <c r="D9" s="19">
        <f t="shared" si="0"/>
        <v>8.8353067814854676</v>
      </c>
      <c r="E9" s="18">
        <f t="shared" ref="E9:E13" ca="1" si="2">$E$13*D9</f>
        <v>128989561.75240706</v>
      </c>
      <c r="F9" s="18">
        <f>F14*D9</f>
        <v>0</v>
      </c>
      <c r="G9" s="18">
        <f t="shared" ref="G9:G13" ca="1" si="3">$G$13*D9</f>
        <v>5967702.8270686995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ca="1" si="1"/>
        <v>121584323.83923249</v>
      </c>
    </row>
    <row r="10" spans="2:20" ht="15.75" x14ac:dyDescent="0.3">
      <c r="B10" s="20" t="s">
        <v>17</v>
      </c>
      <c r="C10" s="13">
        <v>247</v>
      </c>
      <c r="D10" s="19">
        <f t="shared" si="0"/>
        <v>0.26587728740581268</v>
      </c>
      <c r="E10" s="18">
        <f t="shared" ca="1" si="2"/>
        <v>3881630.3305122494</v>
      </c>
      <c r="F10" s="18">
        <f>F14*D10</f>
        <v>0</v>
      </c>
      <c r="G10" s="18">
        <f t="shared" ca="1" si="3"/>
        <v>179583.6498886414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ca="1" si="1"/>
        <v>3658787.5229398664</v>
      </c>
    </row>
    <row r="11" spans="2:20" ht="15.75" x14ac:dyDescent="0.3">
      <c r="B11" s="20" t="s">
        <v>16</v>
      </c>
      <c r="C11" s="13">
        <v>660</v>
      </c>
      <c r="D11" s="19">
        <f t="shared" si="0"/>
        <v>0.7104413347685683</v>
      </c>
      <c r="E11" s="18">
        <f t="shared" ca="1" si="2"/>
        <v>10371967.684769573</v>
      </c>
      <c r="F11" s="18">
        <f>F14*D11</f>
        <v>0</v>
      </c>
      <c r="G11" s="18">
        <f t="shared" ca="1" si="3"/>
        <v>479859.14545143052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ca="1" si="1"/>
        <v>9776517.2677745409</v>
      </c>
    </row>
    <row r="12" spans="2:20" ht="15.75" x14ac:dyDescent="0.3">
      <c r="B12" s="20" t="s">
        <v>15</v>
      </c>
      <c r="C12" s="13">
        <v>994</v>
      </c>
      <c r="D12" s="19">
        <f t="shared" si="0"/>
        <v>1.0699677072120559</v>
      </c>
      <c r="E12" s="18">
        <f t="shared" ca="1" si="2"/>
        <v>15620811.937365083</v>
      </c>
      <c r="F12" s="18">
        <f>F14*D12</f>
        <v>0</v>
      </c>
      <c r="G12" s="18">
        <f t="shared" ca="1" si="3"/>
        <v>722696.95542230597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ca="1" si="1"/>
        <v>14724027.521466507</v>
      </c>
    </row>
    <row r="13" spans="2:20" ht="25.5" x14ac:dyDescent="0.3">
      <c r="B13" s="20" t="s">
        <v>14</v>
      </c>
      <c r="C13" s="13">
        <v>929</v>
      </c>
      <c r="D13" s="19">
        <f t="shared" si="0"/>
        <v>1</v>
      </c>
      <c r="E13" s="18">
        <f t="shared" ca="1" si="2"/>
        <v>14599330.27144081</v>
      </c>
      <c r="F13" s="18">
        <f>F14*D13</f>
        <v>0</v>
      </c>
      <c r="G13" s="18">
        <f t="shared" ca="1" si="3"/>
        <v>675438.10018845298</v>
      </c>
      <c r="H13" s="18"/>
      <c r="I13" s="17"/>
      <c r="J13" s="17"/>
      <c r="K13" s="17"/>
      <c r="L13" s="17"/>
      <c r="M13" s="16"/>
      <c r="N13" s="16"/>
      <c r="O13" s="16"/>
      <c r="P13" s="16"/>
      <c r="Q13" s="16"/>
      <c r="R13" s="16"/>
      <c r="S13" s="16"/>
      <c r="T13" s="15">
        <f t="shared" ca="1" si="1"/>
        <v>13761188.699640227</v>
      </c>
    </row>
    <row r="14" spans="2:20" ht="18.75" x14ac:dyDescent="0.3">
      <c r="B14" s="14" t="s">
        <v>13</v>
      </c>
      <c r="C14" s="13">
        <v>29185</v>
      </c>
      <c r="D14" s="12">
        <f t="shared" si="0"/>
        <v>31.415500538213131</v>
      </c>
      <c r="E14" s="23">
        <v>458645268</v>
      </c>
      <c r="F14" s="11">
        <v>0</v>
      </c>
      <c r="G14" s="23">
        <v>21219226</v>
      </c>
      <c r="H14" s="23">
        <v>1246572</v>
      </c>
      <c r="I14" s="23">
        <v>0</v>
      </c>
      <c r="J14" s="23">
        <v>3767056</v>
      </c>
      <c r="K14" s="23">
        <v>0</v>
      </c>
      <c r="L14" s="23">
        <v>-2531982</v>
      </c>
      <c r="M14" s="23">
        <v>86118</v>
      </c>
      <c r="N14" s="23">
        <v>1479480</v>
      </c>
      <c r="O14" s="23">
        <v>1539996</v>
      </c>
      <c r="P14" s="11">
        <v>0</v>
      </c>
      <c r="Q14" s="11">
        <v>2736426</v>
      </c>
      <c r="R14" s="11"/>
      <c r="S14" s="11"/>
      <c r="T14" s="10">
        <f t="shared" si="1"/>
        <v>488188160</v>
      </c>
    </row>
    <row r="15" spans="2:20" ht="16.5" x14ac:dyDescent="0.3">
      <c r="B15" s="1"/>
      <c r="C15" s="8"/>
      <c r="D15" s="1"/>
      <c r="E15" s="8"/>
      <c r="F15" s="8"/>
      <c r="G15" s="8"/>
      <c r="H15" s="8"/>
      <c r="I15" s="8"/>
      <c r="J15" s="8"/>
      <c r="K15" s="41"/>
      <c r="L15" s="41"/>
      <c r="M15" s="8"/>
      <c r="N15" s="8"/>
      <c r="O15" s="8"/>
      <c r="P15" s="8"/>
      <c r="Q15" s="8"/>
      <c r="R15" s="1"/>
      <c r="S15" s="1"/>
      <c r="T15" s="1"/>
    </row>
    <row r="16" spans="2:20" ht="16.5" x14ac:dyDescent="0.3">
      <c r="B16" s="40"/>
      <c r="C16" s="40"/>
      <c r="D16" s="40"/>
      <c r="E16" s="9"/>
      <c r="F16" s="9"/>
      <c r="G16" s="1"/>
      <c r="H16" s="1"/>
      <c r="I16" s="1"/>
      <c r="J16" s="1"/>
      <c r="K16" s="1"/>
    </row>
    <row r="17" spans="5:20" ht="17.25" thickBot="1" x14ac:dyDescent="0.3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7" t="s">
        <v>12</v>
      </c>
      <c r="F18" s="6"/>
      <c r="G18" s="46">
        <f>+E14</f>
        <v>458645268</v>
      </c>
      <c r="H18" s="47"/>
      <c r="L18" s="1"/>
      <c r="M18" s="1"/>
      <c r="N18" s="1"/>
      <c r="O18" s="1"/>
      <c r="P18" s="1"/>
      <c r="Q18" s="1"/>
      <c r="R18" s="1"/>
      <c r="S18" s="1"/>
      <c r="T18" s="1"/>
    </row>
    <row r="19" spans="5:20" ht="16.5" x14ac:dyDescent="0.3">
      <c r="E19" s="5" t="s">
        <v>11</v>
      </c>
      <c r="F19" s="4"/>
      <c r="G19" s="48">
        <f>+G14</f>
        <v>21219226</v>
      </c>
      <c r="H19" s="49"/>
      <c r="L19" s="1"/>
      <c r="M19" s="1"/>
      <c r="N19" s="1"/>
      <c r="O19" s="1"/>
      <c r="P19" s="1"/>
      <c r="Q19" s="1"/>
      <c r="R19" s="1"/>
      <c r="S19" s="1"/>
    </row>
    <row r="20" spans="5:20" ht="16.5" x14ac:dyDescent="0.3">
      <c r="E20" s="5" t="s">
        <v>10</v>
      </c>
      <c r="F20" s="4"/>
      <c r="G20" s="48">
        <f>+I14</f>
        <v>0</v>
      </c>
      <c r="H20" s="49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9</v>
      </c>
      <c r="F21" s="4"/>
      <c r="G21" s="43">
        <f>+H14</f>
        <v>1246572</v>
      </c>
      <c r="H21" s="50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8</v>
      </c>
      <c r="F22" s="4"/>
      <c r="G22" s="48">
        <f>+L14</f>
        <v>-2531982</v>
      </c>
      <c r="H22" s="49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36</v>
      </c>
      <c r="F23" s="4"/>
      <c r="G23" s="43">
        <f>+J14</f>
        <v>3767056</v>
      </c>
      <c r="H23" s="50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7</v>
      </c>
      <c r="F24" s="4"/>
      <c r="G24" s="48">
        <f>P12</f>
        <v>0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6</v>
      </c>
      <c r="F25" s="4"/>
      <c r="G25" s="48">
        <f>+M14</f>
        <v>86118</v>
      </c>
      <c r="H25" s="49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5</v>
      </c>
      <c r="F26" s="4"/>
      <c r="G26" s="43">
        <f>+N14</f>
        <v>1479480</v>
      </c>
      <c r="H26" s="50"/>
      <c r="L26" s="1"/>
      <c r="M26" s="1"/>
      <c r="N26" s="1"/>
      <c r="O26" s="1"/>
      <c r="P26" s="1"/>
      <c r="Q26" s="1"/>
      <c r="R26" s="1"/>
      <c r="S26" s="1"/>
      <c r="T26" s="1"/>
    </row>
    <row r="27" spans="5:20" ht="16.5" x14ac:dyDescent="0.3">
      <c r="E27" s="5" t="s">
        <v>4</v>
      </c>
      <c r="F27" s="4"/>
      <c r="G27" s="43">
        <f>+O14</f>
        <v>1539996</v>
      </c>
      <c r="H27" s="44"/>
      <c r="L27" s="1"/>
      <c r="M27" s="1"/>
      <c r="N27" s="1"/>
      <c r="O27" s="42" t="s">
        <v>38</v>
      </c>
      <c r="P27" s="42"/>
      <c r="Q27" s="42"/>
      <c r="R27" s="42"/>
    </row>
    <row r="28" spans="5:20" ht="16.5" x14ac:dyDescent="0.3">
      <c r="E28" s="5" t="s">
        <v>3</v>
      </c>
      <c r="F28" s="4"/>
      <c r="G28" s="43">
        <f>+Q14</f>
        <v>2736426</v>
      </c>
      <c r="H28" s="44"/>
      <c r="L28" s="1"/>
      <c r="M28" s="1"/>
      <c r="N28" s="1"/>
      <c r="O28" s="45" t="s">
        <v>40</v>
      </c>
      <c r="P28" s="45"/>
      <c r="Q28" s="45"/>
      <c r="R28" s="45"/>
    </row>
    <row r="29" spans="5:20" ht="16.5" x14ac:dyDescent="0.3">
      <c r="E29" s="5" t="s">
        <v>2</v>
      </c>
      <c r="F29" s="4"/>
      <c r="G29" s="51">
        <v>0</v>
      </c>
      <c r="H29" s="52"/>
      <c r="L29" s="1"/>
      <c r="M29" s="1"/>
      <c r="N29" s="1"/>
      <c r="O29" s="1"/>
      <c r="P29" s="1"/>
      <c r="Q29" s="1"/>
    </row>
    <row r="30" spans="5:20" ht="17.25" thickBot="1" x14ac:dyDescent="0.35">
      <c r="E30" s="3" t="s">
        <v>1</v>
      </c>
      <c r="F30" s="2"/>
      <c r="G30" s="53">
        <v>0</v>
      </c>
      <c r="H30" s="54"/>
      <c r="L30" s="1"/>
      <c r="M30" s="1"/>
      <c r="N30" s="1"/>
      <c r="O30" s="1"/>
      <c r="P30" s="1"/>
      <c r="Q30" s="1"/>
    </row>
    <row r="31" spans="5:20" ht="17.25" thickBot="1" x14ac:dyDescent="0.35">
      <c r="E31" s="55" t="s">
        <v>0</v>
      </c>
      <c r="F31" s="56"/>
      <c r="G31" s="57">
        <f>SUM(G18:H30)</f>
        <v>488188160</v>
      </c>
      <c r="H31" s="58"/>
      <c r="L31" s="1"/>
      <c r="M31" s="1"/>
      <c r="N31" s="1"/>
      <c r="O31" s="1"/>
      <c r="P31" s="1"/>
      <c r="Q31" s="1"/>
      <c r="R31" s="1"/>
      <c r="S31" s="1"/>
      <c r="T31" s="1"/>
    </row>
  </sheetData>
  <mergeCells count="39">
    <mergeCell ref="B3:T4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Q6:Q7"/>
    <mergeCell ref="R6:R7"/>
    <mergeCell ref="S6:S7"/>
    <mergeCell ref="T6:T7"/>
    <mergeCell ref="O6:O7"/>
    <mergeCell ref="P6:P7"/>
    <mergeCell ref="B16:D16"/>
    <mergeCell ref="K6:K7"/>
    <mergeCell ref="L6:L7"/>
    <mergeCell ref="M6:M7"/>
    <mergeCell ref="N6:N7"/>
    <mergeCell ref="K15:L15"/>
    <mergeCell ref="O27:R27"/>
    <mergeCell ref="G28:H28"/>
    <mergeCell ref="O28:R28"/>
    <mergeCell ref="G18:H18"/>
    <mergeCell ref="G19:H19"/>
    <mergeCell ref="G20:H20"/>
    <mergeCell ref="G21:H21"/>
    <mergeCell ref="G22:H22"/>
    <mergeCell ref="G23:H23"/>
    <mergeCell ref="G29:H29"/>
    <mergeCell ref="G30:H30"/>
    <mergeCell ref="E31:F31"/>
    <mergeCell ref="G31:H31"/>
    <mergeCell ref="G24:H24"/>
    <mergeCell ref="G25:H25"/>
    <mergeCell ref="G26:H26"/>
    <mergeCell ref="G27:H27"/>
  </mergeCells>
  <pageMargins left="0.7" right="0.7" top="0.75" bottom="0.75" header="0.3" footer="0.3"/>
  <pageSetup paperSize="258" scale="6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61"/>
  <sheetViews>
    <sheetView topLeftCell="A37" workbookViewId="0">
      <selection activeCell="M44" sqref="M44"/>
    </sheetView>
  </sheetViews>
  <sheetFormatPr baseColWidth="10" defaultRowHeight="15" x14ac:dyDescent="0.25"/>
  <cols>
    <col min="4" max="4" width="16.28515625" customWidth="1"/>
    <col min="18" max="18" width="12.42578125" bestFit="1" customWidth="1"/>
    <col min="19" max="19" width="15.140625" customWidth="1"/>
  </cols>
  <sheetData>
    <row r="2" spans="1:19" x14ac:dyDescent="0.25">
      <c r="A2" s="30" t="s">
        <v>90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1:19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4" spans="1:19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 x14ac:dyDescent="0.25">
      <c r="A5" s="31" t="s">
        <v>35</v>
      </c>
      <c r="B5" s="31" t="s">
        <v>34</v>
      </c>
      <c r="C5" s="33" t="s">
        <v>33</v>
      </c>
      <c r="D5" s="35" t="s">
        <v>32</v>
      </c>
      <c r="E5" s="37" t="s">
        <v>31</v>
      </c>
      <c r="F5" s="37" t="s">
        <v>30</v>
      </c>
      <c r="G5" s="37" t="s">
        <v>37</v>
      </c>
      <c r="H5" s="37" t="s">
        <v>29</v>
      </c>
      <c r="I5" s="37" t="s">
        <v>36</v>
      </c>
      <c r="J5" s="37" t="s">
        <v>28</v>
      </c>
      <c r="K5" s="37" t="s">
        <v>27</v>
      </c>
      <c r="L5" s="37" t="s">
        <v>26</v>
      </c>
      <c r="M5" s="37" t="s">
        <v>5</v>
      </c>
      <c r="N5" s="37" t="s">
        <v>25</v>
      </c>
      <c r="O5" s="37" t="s">
        <v>24</v>
      </c>
      <c r="P5" s="37" t="s">
        <v>23</v>
      </c>
      <c r="Q5" s="37" t="s">
        <v>22</v>
      </c>
      <c r="R5" s="37" t="s">
        <v>21</v>
      </c>
      <c r="S5" s="39" t="s">
        <v>20</v>
      </c>
    </row>
    <row r="6" spans="1:19" ht="31.5" customHeight="1" x14ac:dyDescent="0.25">
      <c r="A6" s="32"/>
      <c r="B6" s="32"/>
      <c r="C6" s="34"/>
      <c r="D6" s="36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9"/>
    </row>
    <row r="7" spans="1:19" ht="15.75" x14ac:dyDescent="0.3">
      <c r="A7" s="20" t="s">
        <v>19</v>
      </c>
      <c r="B7" s="13">
        <v>18147</v>
      </c>
      <c r="C7" s="19">
        <f t="shared" ref="C7:C13" ca="1" si="0">B7/$C$13</f>
        <v>0.62179201644680482</v>
      </c>
      <c r="D7" s="18">
        <f ca="1">$E$13*C7</f>
        <v>285181966.02350521</v>
      </c>
      <c r="E7" s="18">
        <f ca="1">E13*C7</f>
        <v>0</v>
      </c>
      <c r="F7" s="18">
        <f ca="1">$G$13*C7</f>
        <v>13193945.321980469</v>
      </c>
      <c r="G7" s="18"/>
      <c r="H7" s="17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ca="1" si="1">SUM(D7:R7)</f>
        <v>298375911.34548569</v>
      </c>
    </row>
    <row r="8" spans="1:19" ht="25.5" x14ac:dyDescent="0.3">
      <c r="A8" s="20" t="s">
        <v>18</v>
      </c>
      <c r="B8" s="13">
        <v>8208</v>
      </c>
      <c r="C8" s="19">
        <f t="shared" ca="1" si="0"/>
        <v>0.28124036320027412</v>
      </c>
      <c r="D8" s="18">
        <f t="shared" ref="D8:D12" ca="1" si="2">$E$13*C8</f>
        <v>128989561.75240706</v>
      </c>
      <c r="E8" s="18">
        <f ca="1">E13*C8</f>
        <v>0</v>
      </c>
      <c r="F8" s="18">
        <f t="shared" ref="F8:F12" ca="1" si="3">$G$13*C8</f>
        <v>5967702.8270686995</v>
      </c>
      <c r="G8" s="18"/>
      <c r="H8" s="17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ca="1" si="1"/>
        <v>134957264.57947576</v>
      </c>
    </row>
    <row r="9" spans="1:19" ht="15.75" x14ac:dyDescent="0.3">
      <c r="A9" s="20" t="s">
        <v>17</v>
      </c>
      <c r="B9" s="13">
        <v>247</v>
      </c>
      <c r="C9" s="19">
        <f t="shared" ca="1" si="0"/>
        <v>8.4632516703786187E-3</v>
      </c>
      <c r="D9" s="18">
        <f t="shared" ca="1" si="2"/>
        <v>3881630.3305122494</v>
      </c>
      <c r="E9" s="18">
        <f ca="1">E13*C9</f>
        <v>0</v>
      </c>
      <c r="F9" s="18">
        <f t="shared" ca="1" si="3"/>
        <v>179583.6498886414</v>
      </c>
      <c r="G9" s="18"/>
      <c r="H9" s="17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ca="1" si="1"/>
        <v>4061213.9804008906</v>
      </c>
    </row>
    <row r="10" spans="1:19" ht="15.75" x14ac:dyDescent="0.3">
      <c r="A10" s="20" t="s">
        <v>16</v>
      </c>
      <c r="B10" s="13">
        <v>660</v>
      </c>
      <c r="C10" s="19">
        <f t="shared" ca="1" si="0"/>
        <v>2.2614356690080519E-2</v>
      </c>
      <c r="D10" s="18">
        <f t="shared" ca="1" si="2"/>
        <v>10371967.684769573</v>
      </c>
      <c r="E10" s="18">
        <f ca="1">E13*C10</f>
        <v>0</v>
      </c>
      <c r="F10" s="18">
        <f t="shared" ca="1" si="3"/>
        <v>479859.14545143052</v>
      </c>
      <c r="G10" s="18"/>
      <c r="H10" s="17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ca="1" si="1"/>
        <v>10851826.830221003</v>
      </c>
    </row>
    <row r="11" spans="1:19" ht="15.75" x14ac:dyDescent="0.3">
      <c r="A11" s="20" t="s">
        <v>15</v>
      </c>
      <c r="B11" s="13">
        <v>994</v>
      </c>
      <c r="C11" s="19">
        <f t="shared" ca="1" si="0"/>
        <v>3.4058591742333388E-2</v>
      </c>
      <c r="D11" s="18">
        <f t="shared" ca="1" si="2"/>
        <v>15620811.937365083</v>
      </c>
      <c r="E11" s="18">
        <f ca="1">E13*C11</f>
        <v>0</v>
      </c>
      <c r="F11" s="18">
        <f t="shared" ca="1" si="3"/>
        <v>722696.95542230597</v>
      </c>
      <c r="G11" s="18"/>
      <c r="H11" s="17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ca="1" si="1"/>
        <v>16343508.892787389</v>
      </c>
    </row>
    <row r="12" spans="1:19" ht="25.5" x14ac:dyDescent="0.3">
      <c r="A12" s="20" t="s">
        <v>14</v>
      </c>
      <c r="B12" s="13">
        <v>929</v>
      </c>
      <c r="C12" s="19">
        <f t="shared" ca="1" si="0"/>
        <v>3.1831420250128493E-2</v>
      </c>
      <c r="D12" s="18">
        <f t="shared" ca="1" si="2"/>
        <v>14599330.27144081</v>
      </c>
      <c r="E12" s="18">
        <f ca="1">E13*C12</f>
        <v>0</v>
      </c>
      <c r="F12" s="18">
        <f t="shared" ca="1" si="3"/>
        <v>675438.10018845298</v>
      </c>
      <c r="G12" s="18"/>
      <c r="H12" s="17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ca="1" si="1"/>
        <v>15274768.371629262</v>
      </c>
    </row>
    <row r="13" spans="1:19" ht="16.5" x14ac:dyDescent="0.3">
      <c r="A13" s="14" t="s">
        <v>13</v>
      </c>
      <c r="B13" s="13">
        <v>29185</v>
      </c>
      <c r="C13" s="12">
        <f t="shared" ca="1" si="0"/>
        <v>1</v>
      </c>
      <c r="D13" s="23">
        <v>458645268</v>
      </c>
      <c r="E13" s="11">
        <v>0</v>
      </c>
      <c r="F13" s="23">
        <v>21219226</v>
      </c>
      <c r="G13" s="23"/>
      <c r="H13" s="23">
        <v>0</v>
      </c>
      <c r="I13" s="23"/>
      <c r="J13" s="23">
        <v>0</v>
      </c>
      <c r="K13" s="23">
        <v>-2531982</v>
      </c>
      <c r="L13" s="23"/>
      <c r="M13" s="23"/>
      <c r="N13" s="23"/>
      <c r="O13" s="11">
        <v>0</v>
      </c>
      <c r="P13" s="11"/>
      <c r="Q13" s="11">
        <v>0</v>
      </c>
      <c r="R13" s="11">
        <v>0</v>
      </c>
      <c r="S13" s="29">
        <f t="shared" si="1"/>
        <v>477332512</v>
      </c>
    </row>
    <row r="14" spans="1:19" ht="16.5" x14ac:dyDescent="0.3">
      <c r="A14" s="1"/>
      <c r="B14" s="8"/>
      <c r="C14" s="1"/>
      <c r="D14" s="8"/>
      <c r="E14" s="8"/>
      <c r="F14" s="8"/>
      <c r="G14" s="8"/>
      <c r="H14" s="8"/>
      <c r="I14" s="8"/>
      <c r="J14" s="41"/>
      <c r="K14" s="41"/>
      <c r="L14" s="8"/>
      <c r="M14" s="8"/>
      <c r="N14" s="8"/>
      <c r="O14" s="8"/>
      <c r="P14" s="8"/>
      <c r="Q14" s="1"/>
      <c r="R14" s="1"/>
      <c r="S14" s="1"/>
    </row>
    <row r="15" spans="1:19" ht="16.5" x14ac:dyDescent="0.3">
      <c r="A15" s="40"/>
      <c r="B15" s="40"/>
      <c r="C15" s="40"/>
      <c r="D15" s="9"/>
      <c r="E15" s="9"/>
      <c r="F15" s="1"/>
      <c r="G15" s="1"/>
      <c r="H15" s="1"/>
      <c r="I15" s="1"/>
      <c r="J15" s="1"/>
    </row>
    <row r="16" spans="1:19" ht="17.25" thickBot="1" x14ac:dyDescent="0.3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4:19" ht="16.5" x14ac:dyDescent="0.3">
      <c r="D17" s="7" t="s">
        <v>12</v>
      </c>
      <c r="E17" s="6"/>
      <c r="F17" s="46">
        <f>+D13</f>
        <v>458645268</v>
      </c>
      <c r="G17" s="47"/>
      <c r="K17" s="1"/>
      <c r="L17" s="1"/>
      <c r="M17" s="1"/>
      <c r="N17" s="1"/>
      <c r="O17" s="1"/>
      <c r="P17" s="1"/>
      <c r="Q17" s="1"/>
      <c r="R17" s="1"/>
      <c r="S17" s="1"/>
    </row>
    <row r="18" spans="4:19" ht="16.5" x14ac:dyDescent="0.3">
      <c r="D18" s="5" t="s">
        <v>11</v>
      </c>
      <c r="E18" s="4"/>
      <c r="F18" s="48">
        <f>+F13</f>
        <v>21219226</v>
      </c>
      <c r="G18" s="49"/>
      <c r="K18" s="1"/>
      <c r="L18" s="1"/>
      <c r="M18" s="1"/>
      <c r="N18" s="1"/>
      <c r="O18" s="1"/>
      <c r="P18" s="1"/>
      <c r="Q18" s="1"/>
      <c r="R18" s="1"/>
    </row>
    <row r="19" spans="4:19" ht="16.5" x14ac:dyDescent="0.3">
      <c r="D19" s="5" t="s">
        <v>10</v>
      </c>
      <c r="E19" s="4"/>
      <c r="F19" s="48">
        <f>+H13</f>
        <v>0</v>
      </c>
      <c r="G19" s="49"/>
      <c r="K19" s="1"/>
      <c r="L19" s="1"/>
      <c r="M19" s="1"/>
      <c r="N19" s="1"/>
      <c r="O19" s="1"/>
      <c r="P19" s="1"/>
      <c r="Q19" s="1"/>
      <c r="R19" s="1"/>
      <c r="S19" s="1"/>
    </row>
    <row r="20" spans="4:19" ht="16.5" x14ac:dyDescent="0.3">
      <c r="D20" s="5" t="s">
        <v>9</v>
      </c>
      <c r="E20" s="4"/>
      <c r="F20" s="43">
        <f>+G13</f>
        <v>0</v>
      </c>
      <c r="G20" s="50"/>
      <c r="K20" s="1"/>
      <c r="L20" s="1"/>
      <c r="M20" s="1"/>
      <c r="N20" s="1"/>
      <c r="O20" s="1"/>
      <c r="P20" s="1"/>
      <c r="Q20" s="1"/>
      <c r="R20" s="1"/>
      <c r="S20" s="1"/>
    </row>
    <row r="21" spans="4:19" ht="16.5" x14ac:dyDescent="0.3">
      <c r="D21" s="5" t="s">
        <v>8</v>
      </c>
      <c r="E21" s="4"/>
      <c r="F21" s="48">
        <f>+K13</f>
        <v>-2531982</v>
      </c>
      <c r="G21" s="49"/>
      <c r="K21" s="1"/>
      <c r="L21" s="1"/>
      <c r="M21" s="1"/>
      <c r="N21" s="1"/>
      <c r="O21" s="1"/>
      <c r="P21" s="1"/>
      <c r="Q21" s="1"/>
      <c r="R21" s="1"/>
      <c r="S21" s="1"/>
    </row>
    <row r="22" spans="4:19" ht="16.5" x14ac:dyDescent="0.3">
      <c r="D22" s="5" t="s">
        <v>36</v>
      </c>
      <c r="E22" s="4"/>
      <c r="F22" s="43">
        <f>+I13</f>
        <v>0</v>
      </c>
      <c r="G22" s="50"/>
      <c r="K22" s="1"/>
      <c r="L22" s="1"/>
      <c r="M22" s="1"/>
      <c r="N22" s="1"/>
      <c r="O22" s="1"/>
      <c r="P22" s="1"/>
      <c r="Q22" s="1"/>
      <c r="R22" s="1"/>
      <c r="S22" s="1"/>
    </row>
    <row r="23" spans="4:19" ht="16.5" x14ac:dyDescent="0.3">
      <c r="D23" s="5" t="s">
        <v>7</v>
      </c>
      <c r="E23" s="4"/>
      <c r="F23" s="48">
        <f>O11</f>
        <v>0</v>
      </c>
      <c r="G23" s="49"/>
      <c r="K23" s="1"/>
      <c r="L23" s="1"/>
      <c r="M23" s="1"/>
      <c r="N23" s="1"/>
      <c r="O23" s="1"/>
      <c r="P23" s="1"/>
      <c r="Q23" s="1"/>
      <c r="R23" s="1"/>
      <c r="S23" s="1"/>
    </row>
    <row r="24" spans="4:19" ht="16.5" x14ac:dyDescent="0.3">
      <c r="D24" s="5" t="s">
        <v>6</v>
      </c>
      <c r="E24" s="4"/>
      <c r="F24" s="48">
        <f>+L13</f>
        <v>0</v>
      </c>
      <c r="G24" s="49"/>
      <c r="K24" s="1"/>
      <c r="L24" s="1"/>
      <c r="M24" s="1"/>
      <c r="N24" s="1"/>
      <c r="O24" s="1"/>
      <c r="P24" s="1"/>
      <c r="Q24" s="1"/>
      <c r="R24" s="1"/>
      <c r="S24" s="1"/>
    </row>
    <row r="25" spans="4:19" ht="16.5" x14ac:dyDescent="0.3">
      <c r="D25" s="5" t="s">
        <v>5</v>
      </c>
      <c r="E25" s="4"/>
      <c r="F25" s="43">
        <f>+M13</f>
        <v>0</v>
      </c>
      <c r="G25" s="50"/>
      <c r="K25" s="1"/>
      <c r="L25" s="1"/>
      <c r="M25" s="1"/>
      <c r="N25" s="1"/>
      <c r="O25" s="1"/>
      <c r="P25" s="1"/>
      <c r="Q25" s="1"/>
      <c r="R25" s="1"/>
      <c r="S25" s="1"/>
    </row>
    <row r="26" spans="4:19" ht="16.5" x14ac:dyDescent="0.3">
      <c r="D26" s="5" t="s">
        <v>4</v>
      </c>
      <c r="E26" s="4"/>
      <c r="F26" s="43">
        <f>+N13</f>
        <v>0</v>
      </c>
      <c r="G26" s="44"/>
      <c r="K26" s="1"/>
      <c r="L26" s="1"/>
      <c r="M26" s="1"/>
      <c r="N26" s="42" t="s">
        <v>38</v>
      </c>
      <c r="O26" s="42"/>
      <c r="P26" s="42"/>
      <c r="Q26" s="42"/>
    </row>
    <row r="27" spans="4:19" ht="16.5" x14ac:dyDescent="0.3">
      <c r="D27" s="5" t="s">
        <v>3</v>
      </c>
      <c r="E27" s="4"/>
      <c r="F27" s="43">
        <f>+P13</f>
        <v>0</v>
      </c>
      <c r="G27" s="44"/>
      <c r="K27" s="1"/>
      <c r="L27" s="1"/>
      <c r="M27" s="1"/>
      <c r="N27" s="45" t="s">
        <v>39</v>
      </c>
      <c r="O27" s="45"/>
      <c r="P27" s="45"/>
      <c r="Q27" s="45"/>
    </row>
    <row r="28" spans="4:19" ht="16.5" x14ac:dyDescent="0.3">
      <c r="D28" s="5" t="s">
        <v>2</v>
      </c>
      <c r="E28" s="4"/>
      <c r="F28" s="51">
        <v>0</v>
      </c>
      <c r="G28" s="52"/>
      <c r="K28" s="1"/>
      <c r="L28" s="1"/>
      <c r="M28" s="1"/>
      <c r="N28" s="1"/>
      <c r="O28" s="1"/>
      <c r="P28" s="1"/>
    </row>
    <row r="29" spans="4:19" ht="17.25" thickBot="1" x14ac:dyDescent="0.35">
      <c r="D29" s="3" t="s">
        <v>1</v>
      </c>
      <c r="E29" s="2"/>
      <c r="F29" s="53">
        <v>0</v>
      </c>
      <c r="G29" s="54"/>
      <c r="K29" s="1"/>
      <c r="L29" s="1"/>
      <c r="M29" s="1"/>
      <c r="N29" s="1"/>
      <c r="O29" s="1"/>
      <c r="P29" s="1"/>
    </row>
    <row r="30" spans="4:19" ht="17.25" thickBot="1" x14ac:dyDescent="0.35">
      <c r="D30" s="55" t="s">
        <v>0</v>
      </c>
      <c r="E30" s="56"/>
      <c r="F30" s="57">
        <f>SUM(F17:G29)</f>
        <v>477332512</v>
      </c>
      <c r="G30" s="58"/>
      <c r="K30" s="1"/>
      <c r="L30" s="1"/>
      <c r="M30" s="1"/>
      <c r="N30" s="1"/>
      <c r="O30" s="1"/>
      <c r="P30" s="1"/>
      <c r="Q30" s="1"/>
      <c r="R30" s="1"/>
      <c r="S30" s="1"/>
    </row>
    <row r="33" spans="1:19" x14ac:dyDescent="0.25">
      <c r="A33" s="30" t="s">
        <v>90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</row>
    <row r="34" spans="1:19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</row>
    <row r="35" spans="1:19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pans="1:19" x14ac:dyDescent="0.25">
      <c r="A36" s="31" t="s">
        <v>35</v>
      </c>
      <c r="B36" s="31" t="s">
        <v>34</v>
      </c>
      <c r="C36" s="33" t="s">
        <v>33</v>
      </c>
      <c r="D36" s="35" t="s">
        <v>32</v>
      </c>
      <c r="E36" s="37" t="s">
        <v>31</v>
      </c>
      <c r="F36" s="37" t="s">
        <v>30</v>
      </c>
      <c r="G36" s="37" t="s">
        <v>37</v>
      </c>
      <c r="H36" s="37" t="s">
        <v>29</v>
      </c>
      <c r="I36" s="37" t="s">
        <v>36</v>
      </c>
      <c r="J36" s="37" t="s">
        <v>28</v>
      </c>
      <c r="K36" s="37" t="s">
        <v>27</v>
      </c>
      <c r="L36" s="37" t="s">
        <v>26</v>
      </c>
      <c r="M36" s="37" t="s">
        <v>5</v>
      </c>
      <c r="N36" s="37" t="s">
        <v>25</v>
      </c>
      <c r="O36" s="37" t="s">
        <v>24</v>
      </c>
      <c r="P36" s="37" t="s">
        <v>23</v>
      </c>
      <c r="Q36" s="37" t="s">
        <v>22</v>
      </c>
      <c r="R36" s="37" t="s">
        <v>21</v>
      </c>
      <c r="S36" s="39" t="s">
        <v>20</v>
      </c>
    </row>
    <row r="37" spans="1:19" ht="45.75" customHeight="1" x14ac:dyDescent="0.25">
      <c r="A37" s="32"/>
      <c r="B37" s="32"/>
      <c r="C37" s="34"/>
      <c r="D37" s="36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9"/>
    </row>
    <row r="38" spans="1:19" ht="15.75" x14ac:dyDescent="0.3">
      <c r="A38" s="20" t="s">
        <v>19</v>
      </c>
      <c r="B38" s="13">
        <v>18147</v>
      </c>
      <c r="C38" s="19">
        <f t="shared" ref="C38:C44" ca="1" si="4">B38/$C$13</f>
        <v>0.62179201644680482</v>
      </c>
      <c r="D38" s="18"/>
      <c r="E38" s="18">
        <f ca="1">E44*C38</f>
        <v>0</v>
      </c>
      <c r="F38" s="18"/>
      <c r="G38" s="18"/>
      <c r="H38" s="17"/>
      <c r="I38" s="17"/>
      <c r="J38" s="17"/>
      <c r="K38" s="17"/>
      <c r="L38" s="16"/>
      <c r="M38" s="16"/>
      <c r="N38" s="16"/>
      <c r="O38" s="16"/>
      <c r="P38" s="16"/>
      <c r="Q38" s="16"/>
      <c r="R38" s="16"/>
      <c r="S38" s="15">
        <f t="shared" ref="S38:S44" ca="1" si="5">SUM(D38:R38)</f>
        <v>298375911.34548569</v>
      </c>
    </row>
    <row r="39" spans="1:19" ht="25.5" x14ac:dyDescent="0.3">
      <c r="A39" s="20" t="s">
        <v>18</v>
      </c>
      <c r="B39" s="13">
        <v>8208</v>
      </c>
      <c r="C39" s="19">
        <f t="shared" ca="1" si="4"/>
        <v>0.28124036320027412</v>
      </c>
      <c r="D39" s="18"/>
      <c r="E39" s="18">
        <f ca="1">E44*C39</f>
        <v>0</v>
      </c>
      <c r="F39" s="18"/>
      <c r="G39" s="18"/>
      <c r="H39" s="17"/>
      <c r="I39" s="17"/>
      <c r="J39" s="17"/>
      <c r="K39" s="17"/>
      <c r="L39" s="16"/>
      <c r="M39" s="16"/>
      <c r="N39" s="16"/>
      <c r="O39" s="16"/>
      <c r="P39" s="16"/>
      <c r="Q39" s="16"/>
      <c r="R39" s="16"/>
      <c r="S39" s="15">
        <f t="shared" ca="1" si="5"/>
        <v>134957264.57947576</v>
      </c>
    </row>
    <row r="40" spans="1:19" ht="15.75" x14ac:dyDescent="0.3">
      <c r="A40" s="20" t="s">
        <v>17</v>
      </c>
      <c r="B40" s="13">
        <v>247</v>
      </c>
      <c r="C40" s="19">
        <f t="shared" ca="1" si="4"/>
        <v>8.4632516703786187E-3</v>
      </c>
      <c r="D40" s="18"/>
      <c r="E40" s="18">
        <f ca="1">E44*C40</f>
        <v>0</v>
      </c>
      <c r="F40" s="18"/>
      <c r="G40" s="18"/>
      <c r="H40" s="17"/>
      <c r="I40" s="17"/>
      <c r="J40" s="17"/>
      <c r="K40" s="17"/>
      <c r="L40" s="16"/>
      <c r="M40" s="16"/>
      <c r="N40" s="16"/>
      <c r="O40" s="16"/>
      <c r="P40" s="16"/>
      <c r="Q40" s="16"/>
      <c r="R40" s="16"/>
      <c r="S40" s="15">
        <f t="shared" ca="1" si="5"/>
        <v>4061213.9804008906</v>
      </c>
    </row>
    <row r="41" spans="1:19" ht="15.75" x14ac:dyDescent="0.3">
      <c r="A41" s="20" t="s">
        <v>16</v>
      </c>
      <c r="B41" s="13">
        <v>660</v>
      </c>
      <c r="C41" s="19">
        <f t="shared" ca="1" si="4"/>
        <v>2.2614356690080519E-2</v>
      </c>
      <c r="D41" s="18"/>
      <c r="E41" s="18">
        <f ca="1">E44*C41</f>
        <v>0</v>
      </c>
      <c r="F41" s="18"/>
      <c r="G41" s="18"/>
      <c r="H41" s="17"/>
      <c r="I41" s="17"/>
      <c r="J41" s="17"/>
      <c r="K41" s="17"/>
      <c r="L41" s="16"/>
      <c r="M41" s="16"/>
      <c r="N41" s="16"/>
      <c r="O41" s="16"/>
      <c r="P41" s="16"/>
      <c r="Q41" s="16"/>
      <c r="R41" s="16"/>
      <c r="S41" s="15">
        <f t="shared" ca="1" si="5"/>
        <v>10851826.830221003</v>
      </c>
    </row>
    <row r="42" spans="1:19" ht="15.75" x14ac:dyDescent="0.3">
      <c r="A42" s="20" t="s">
        <v>15</v>
      </c>
      <c r="B42" s="13">
        <v>994</v>
      </c>
      <c r="C42" s="19">
        <f t="shared" ca="1" si="4"/>
        <v>3.4058591742333388E-2</v>
      </c>
      <c r="D42" s="18"/>
      <c r="E42" s="18">
        <f ca="1">E44*C42</f>
        <v>0</v>
      </c>
      <c r="F42" s="18"/>
      <c r="G42" s="18"/>
      <c r="H42" s="17"/>
      <c r="I42" s="17"/>
      <c r="J42" s="17"/>
      <c r="K42" s="17"/>
      <c r="L42" s="16"/>
      <c r="M42" s="16"/>
      <c r="N42" s="16"/>
      <c r="O42" s="16"/>
      <c r="P42" s="16"/>
      <c r="Q42" s="16"/>
      <c r="R42" s="16"/>
      <c r="S42" s="15">
        <f t="shared" ca="1" si="5"/>
        <v>16343508.892787389</v>
      </c>
    </row>
    <row r="43" spans="1:19" ht="25.5" x14ac:dyDescent="0.3">
      <c r="A43" s="20" t="s">
        <v>14</v>
      </c>
      <c r="B43" s="13">
        <v>929</v>
      </c>
      <c r="C43" s="19">
        <f t="shared" ca="1" si="4"/>
        <v>3.1831420250128493E-2</v>
      </c>
      <c r="D43" s="18"/>
      <c r="E43" s="18">
        <f ca="1">E44*C43</f>
        <v>0</v>
      </c>
      <c r="F43" s="18"/>
      <c r="G43" s="18"/>
      <c r="H43" s="17"/>
      <c r="I43" s="17"/>
      <c r="J43" s="17"/>
      <c r="K43" s="17"/>
      <c r="L43" s="16"/>
      <c r="M43" s="16"/>
      <c r="N43" s="16"/>
      <c r="O43" s="16"/>
      <c r="P43" s="16"/>
      <c r="Q43" s="16"/>
      <c r="R43" s="16"/>
      <c r="S43" s="15">
        <f t="shared" ca="1" si="5"/>
        <v>15274768.371629262</v>
      </c>
    </row>
    <row r="44" spans="1:19" ht="16.5" x14ac:dyDescent="0.3">
      <c r="A44" s="14" t="s">
        <v>13</v>
      </c>
      <c r="B44" s="13">
        <v>29185</v>
      </c>
      <c r="C44" s="12">
        <f t="shared" ca="1" si="4"/>
        <v>1</v>
      </c>
      <c r="D44" s="23"/>
      <c r="E44" s="11">
        <v>0</v>
      </c>
      <c r="F44" s="23"/>
      <c r="G44" s="23">
        <v>1246572</v>
      </c>
      <c r="H44" s="23">
        <v>0</v>
      </c>
      <c r="I44" s="23">
        <v>3767056</v>
      </c>
      <c r="J44" s="23">
        <v>0</v>
      </c>
      <c r="K44" s="23"/>
      <c r="L44" s="23">
        <v>86118</v>
      </c>
      <c r="M44" s="23">
        <v>1479480</v>
      </c>
      <c r="N44" s="23">
        <v>1539996</v>
      </c>
      <c r="O44" s="11">
        <v>0</v>
      </c>
      <c r="P44" s="11">
        <v>2736426</v>
      </c>
      <c r="Q44" s="11">
        <v>91585374</v>
      </c>
      <c r="R44" s="11">
        <v>105812238</v>
      </c>
      <c r="S44" s="29">
        <f t="shared" si="5"/>
        <v>208253260</v>
      </c>
    </row>
    <row r="45" spans="1:19" ht="16.5" x14ac:dyDescent="0.3">
      <c r="A45" s="1"/>
      <c r="B45" s="8"/>
      <c r="C45" s="1"/>
      <c r="D45" s="8"/>
      <c r="E45" s="8"/>
      <c r="F45" s="8"/>
      <c r="G45" s="8"/>
      <c r="H45" s="8"/>
      <c r="I45" s="8"/>
      <c r="J45" s="41"/>
      <c r="K45" s="41"/>
      <c r="L45" s="8"/>
      <c r="M45" s="8"/>
      <c r="N45" s="8"/>
      <c r="O45" s="8"/>
      <c r="P45" s="8"/>
      <c r="Q45" s="1"/>
      <c r="R45" s="1"/>
      <c r="S45" s="1"/>
    </row>
    <row r="46" spans="1:19" ht="16.5" x14ac:dyDescent="0.3">
      <c r="A46" s="40"/>
      <c r="B46" s="40"/>
      <c r="C46" s="40"/>
      <c r="D46" s="9"/>
      <c r="E46" s="9"/>
      <c r="F46" s="1"/>
      <c r="G46" s="1"/>
      <c r="H46" s="1"/>
      <c r="I46" s="1"/>
      <c r="J46" s="1"/>
    </row>
    <row r="47" spans="1:19" ht="17.25" thickBot="1" x14ac:dyDescent="0.35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6.5" x14ac:dyDescent="0.3">
      <c r="D48" s="7" t="s">
        <v>12</v>
      </c>
      <c r="E48" s="6"/>
      <c r="F48" s="46">
        <f>+D44</f>
        <v>0</v>
      </c>
      <c r="G48" s="47"/>
      <c r="K48" s="1"/>
      <c r="L48" s="1"/>
      <c r="M48" s="1"/>
      <c r="N48" s="1"/>
      <c r="O48" s="1"/>
      <c r="P48" s="1"/>
      <c r="Q48" s="1"/>
      <c r="R48" s="1"/>
      <c r="S48" s="1"/>
    </row>
    <row r="49" spans="4:19" ht="16.5" x14ac:dyDescent="0.3">
      <c r="D49" s="5" t="s">
        <v>11</v>
      </c>
      <c r="E49" s="4"/>
      <c r="F49" s="48">
        <f>+F44</f>
        <v>0</v>
      </c>
      <c r="G49" s="49"/>
      <c r="K49" s="1"/>
      <c r="L49" s="1"/>
      <c r="M49" s="1"/>
      <c r="N49" s="1"/>
      <c r="O49" s="1"/>
      <c r="P49" s="1"/>
      <c r="Q49" s="1"/>
      <c r="R49" s="1"/>
    </row>
    <row r="50" spans="4:19" ht="16.5" x14ac:dyDescent="0.3">
      <c r="D50" s="5" t="s">
        <v>10</v>
      </c>
      <c r="E50" s="4"/>
      <c r="F50" s="48">
        <f>+H44</f>
        <v>0</v>
      </c>
      <c r="G50" s="49"/>
      <c r="K50" s="1"/>
      <c r="L50" s="1"/>
      <c r="M50" s="1"/>
      <c r="N50" s="1"/>
      <c r="O50" s="1"/>
      <c r="P50" s="1"/>
      <c r="Q50" s="1"/>
      <c r="R50" s="1"/>
      <c r="S50" s="1"/>
    </row>
    <row r="51" spans="4:19" ht="16.5" x14ac:dyDescent="0.3">
      <c r="D51" s="5" t="s">
        <v>9</v>
      </c>
      <c r="E51" s="4"/>
      <c r="F51" s="43">
        <f>+G44</f>
        <v>1246572</v>
      </c>
      <c r="G51" s="50"/>
      <c r="K51" s="1"/>
      <c r="L51" s="1"/>
      <c r="M51" s="1"/>
      <c r="N51" s="1"/>
      <c r="O51" s="1"/>
      <c r="P51" s="1"/>
      <c r="Q51" s="1"/>
      <c r="R51" s="1"/>
      <c r="S51" s="1"/>
    </row>
    <row r="52" spans="4:19" ht="16.5" x14ac:dyDescent="0.3">
      <c r="D52" s="5" t="s">
        <v>8</v>
      </c>
      <c r="E52" s="4"/>
      <c r="F52" s="48">
        <f>+K44</f>
        <v>0</v>
      </c>
      <c r="G52" s="49"/>
      <c r="K52" s="1"/>
      <c r="L52" s="1"/>
      <c r="M52" s="1"/>
      <c r="N52" s="1"/>
      <c r="O52" s="1"/>
      <c r="P52" s="1"/>
      <c r="Q52" s="1"/>
      <c r="R52" s="1"/>
      <c r="S52" s="1"/>
    </row>
    <row r="53" spans="4:19" ht="16.5" x14ac:dyDescent="0.3">
      <c r="D53" s="5" t="s">
        <v>36</v>
      </c>
      <c r="E53" s="4"/>
      <c r="F53" s="43">
        <f>+I44</f>
        <v>3767056</v>
      </c>
      <c r="G53" s="50"/>
      <c r="K53" s="1"/>
      <c r="L53" s="1"/>
      <c r="M53" s="1"/>
      <c r="N53" s="1"/>
      <c r="O53" s="1"/>
      <c r="P53" s="1"/>
      <c r="Q53" s="1"/>
      <c r="R53" s="1"/>
      <c r="S53" s="1"/>
    </row>
    <row r="54" spans="4:19" ht="16.5" x14ac:dyDescent="0.3">
      <c r="D54" s="5" t="s">
        <v>7</v>
      </c>
      <c r="E54" s="4"/>
      <c r="F54" s="48">
        <f>O42</f>
        <v>0</v>
      </c>
      <c r="G54" s="49"/>
      <c r="K54" s="1"/>
      <c r="L54" s="1"/>
      <c r="M54" s="1"/>
      <c r="N54" s="1"/>
      <c r="O54" s="1"/>
      <c r="P54" s="1"/>
      <c r="Q54" s="1"/>
      <c r="R54" s="1"/>
      <c r="S54" s="1"/>
    </row>
    <row r="55" spans="4:19" ht="16.5" x14ac:dyDescent="0.3">
      <c r="D55" s="5" t="s">
        <v>6</v>
      </c>
      <c r="E55" s="4"/>
      <c r="F55" s="48">
        <f>+L44</f>
        <v>86118</v>
      </c>
      <c r="G55" s="49"/>
      <c r="K55" s="1"/>
      <c r="L55" s="1"/>
      <c r="M55" s="1"/>
      <c r="N55" s="1"/>
      <c r="O55" s="1"/>
      <c r="P55" s="1"/>
      <c r="Q55" s="1"/>
      <c r="R55" s="1"/>
      <c r="S55" s="1"/>
    </row>
    <row r="56" spans="4:19" ht="16.5" x14ac:dyDescent="0.3">
      <c r="D56" s="5" t="s">
        <v>5</v>
      </c>
      <c r="E56" s="4"/>
      <c r="F56" s="43">
        <f>+M44</f>
        <v>1479480</v>
      </c>
      <c r="G56" s="50"/>
      <c r="K56" s="1"/>
      <c r="L56" s="1"/>
      <c r="M56" s="1"/>
      <c r="N56" s="1"/>
      <c r="O56" s="1"/>
      <c r="P56" s="1"/>
      <c r="Q56" s="1"/>
      <c r="R56" s="1"/>
      <c r="S56" s="1"/>
    </row>
    <row r="57" spans="4:19" ht="16.5" x14ac:dyDescent="0.3">
      <c r="D57" s="5" t="s">
        <v>4</v>
      </c>
      <c r="E57" s="4"/>
      <c r="F57" s="43">
        <f>+N44</f>
        <v>1539996</v>
      </c>
      <c r="G57" s="44"/>
      <c r="K57" s="1"/>
      <c r="L57" s="1"/>
      <c r="M57" s="1"/>
      <c r="N57" s="42" t="s">
        <v>38</v>
      </c>
      <c r="O57" s="42"/>
      <c r="P57" s="42"/>
      <c r="Q57" s="42"/>
    </row>
    <row r="58" spans="4:19" ht="16.5" x14ac:dyDescent="0.3">
      <c r="D58" s="5" t="s">
        <v>3</v>
      </c>
      <c r="E58" s="4"/>
      <c r="F58" s="43">
        <f>+P44</f>
        <v>2736426</v>
      </c>
      <c r="G58" s="44"/>
      <c r="K58" s="1"/>
      <c r="L58" s="1"/>
      <c r="M58" s="1"/>
      <c r="N58" s="45" t="s">
        <v>39</v>
      </c>
      <c r="O58" s="45"/>
      <c r="P58" s="45"/>
      <c r="Q58" s="45"/>
    </row>
    <row r="59" spans="4:19" ht="16.5" x14ac:dyDescent="0.3">
      <c r="D59" s="5" t="s">
        <v>2</v>
      </c>
      <c r="E59" s="4"/>
      <c r="F59" s="51">
        <v>0</v>
      </c>
      <c r="G59" s="52"/>
      <c r="K59" s="1"/>
      <c r="L59" s="1"/>
      <c r="M59" s="1"/>
      <c r="N59" s="1"/>
      <c r="O59" s="1"/>
      <c r="P59" s="1"/>
    </row>
    <row r="60" spans="4:19" ht="17.25" thickBot="1" x14ac:dyDescent="0.35">
      <c r="D60" s="3" t="s">
        <v>1</v>
      </c>
      <c r="E60" s="2"/>
      <c r="F60" s="53">
        <v>0</v>
      </c>
      <c r="G60" s="54"/>
      <c r="K60" s="1"/>
      <c r="L60" s="1"/>
      <c r="M60" s="1"/>
      <c r="N60" s="1"/>
      <c r="O60" s="1"/>
      <c r="P60" s="1"/>
    </row>
    <row r="61" spans="4:19" ht="17.25" thickBot="1" x14ac:dyDescent="0.35">
      <c r="D61" s="55" t="s">
        <v>0</v>
      </c>
      <c r="E61" s="56"/>
      <c r="F61" s="57">
        <f>SUM(F48:G60)</f>
        <v>10855648</v>
      </c>
      <c r="G61" s="58"/>
      <c r="K61" s="1"/>
      <c r="L61" s="1"/>
      <c r="M61" s="1"/>
      <c r="N61" s="1"/>
      <c r="O61" s="1"/>
      <c r="P61" s="1"/>
      <c r="Q61" s="1"/>
      <c r="R61" s="1"/>
      <c r="S61" s="1"/>
    </row>
  </sheetData>
  <mergeCells count="78">
    <mergeCell ref="A2:S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P5:P6"/>
    <mergeCell ref="Q5:Q6"/>
    <mergeCell ref="R5:R6"/>
    <mergeCell ref="S5:S6"/>
    <mergeCell ref="N5:N6"/>
    <mergeCell ref="O5:O6"/>
    <mergeCell ref="A15:C15"/>
    <mergeCell ref="J5:J6"/>
    <mergeCell ref="K5:K6"/>
    <mergeCell ref="L5:L6"/>
    <mergeCell ref="M5:M6"/>
    <mergeCell ref="J14:K14"/>
    <mergeCell ref="F27:G27"/>
    <mergeCell ref="N27:Q27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N26:Q26"/>
    <mergeCell ref="F28:G28"/>
    <mergeCell ref="F29:G29"/>
    <mergeCell ref="D30:E30"/>
    <mergeCell ref="F30:G30"/>
    <mergeCell ref="A33:S34"/>
    <mergeCell ref="F49:G49"/>
    <mergeCell ref="L36:L37"/>
    <mergeCell ref="M36:M37"/>
    <mergeCell ref="N36:N37"/>
    <mergeCell ref="O36:O37"/>
    <mergeCell ref="F36:F37"/>
    <mergeCell ref="G36:G37"/>
    <mergeCell ref="H36:H37"/>
    <mergeCell ref="I36:I37"/>
    <mergeCell ref="J36:J37"/>
    <mergeCell ref="K36:K37"/>
    <mergeCell ref="R36:R37"/>
    <mergeCell ref="S36:S37"/>
    <mergeCell ref="J45:K45"/>
    <mergeCell ref="A46:C46"/>
    <mergeCell ref="F48:G48"/>
    <mergeCell ref="P36:P37"/>
    <mergeCell ref="Q36:Q37"/>
    <mergeCell ref="A36:A37"/>
    <mergeCell ref="B36:B37"/>
    <mergeCell ref="C36:C37"/>
    <mergeCell ref="D36:D37"/>
    <mergeCell ref="E36:E37"/>
    <mergeCell ref="N57:Q57"/>
    <mergeCell ref="F58:G58"/>
    <mergeCell ref="N58:Q58"/>
    <mergeCell ref="F59:G59"/>
    <mergeCell ref="F50:G50"/>
    <mergeCell ref="F51:G51"/>
    <mergeCell ref="F52:G52"/>
    <mergeCell ref="F53:G53"/>
    <mergeCell ref="F54:G54"/>
    <mergeCell ref="F55:G55"/>
    <mergeCell ref="F60:G60"/>
    <mergeCell ref="D61:E61"/>
    <mergeCell ref="F61:G61"/>
    <mergeCell ref="F56:G56"/>
    <mergeCell ref="F57:G57"/>
  </mergeCells>
  <pageMargins left="0.7" right="0.7" top="0.75" bottom="0.75" header="0.3" footer="0.3"/>
  <pageSetup paperSize="258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4" workbookViewId="0">
      <selection activeCell="N22" sqref="N22"/>
    </sheetView>
  </sheetViews>
  <sheetFormatPr baseColWidth="10" defaultRowHeight="15" x14ac:dyDescent="0.25"/>
  <cols>
    <col min="1" max="1" width="5.140625" customWidth="1"/>
    <col min="2" max="2" width="18.42578125" customWidth="1"/>
    <col min="3" max="3" width="10" customWidth="1"/>
    <col min="4" max="4" width="10.28515625" customWidth="1"/>
    <col min="5" max="5" width="13.5703125" customWidth="1"/>
    <col min="6" max="6" width="13.140625" customWidth="1"/>
    <col min="7" max="7" width="16.5703125" customWidth="1"/>
    <col min="8" max="8" width="16.85546875" customWidth="1"/>
    <col min="9" max="9" width="14.42578125" customWidth="1"/>
    <col min="10" max="10" width="15.140625" customWidth="1"/>
    <col min="11" max="11" width="11.5703125" customWidth="1"/>
    <col min="12" max="12" width="18.42578125" customWidth="1"/>
    <col min="16" max="16" width="12.140625" customWidth="1"/>
    <col min="20" max="20" width="16.7109375" customWidth="1"/>
  </cols>
  <sheetData>
    <row r="2" spans="2:20" x14ac:dyDescent="0.25">
      <c r="B2" s="30" t="s">
        <v>91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59" t="s">
        <v>31</v>
      </c>
      <c r="G5" s="37" t="s">
        <v>30</v>
      </c>
      <c r="H5" s="59" t="s">
        <v>37</v>
      </c>
      <c r="I5" s="37" t="s">
        <v>29</v>
      </c>
      <c r="J5" s="59" t="s">
        <v>36</v>
      </c>
      <c r="K5" s="59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48.75" customHeight="1" x14ac:dyDescent="0.25">
      <c r="B6" s="32"/>
      <c r="C6" s="32"/>
      <c r="D6" s="34"/>
      <c r="E6" s="36"/>
      <c r="F6" s="60"/>
      <c r="G6" s="38"/>
      <c r="H6" s="60"/>
      <c r="I6" s="38"/>
      <c r="J6" s="60"/>
      <c r="K6" s="60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1246572</v>
      </c>
      <c r="I13" s="23">
        <v>0</v>
      </c>
      <c r="J13" s="23">
        <v>3767056</v>
      </c>
      <c r="K13" s="23">
        <v>0</v>
      </c>
      <c r="L13" s="23">
        <v>-2531982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/>
      <c r="S13" s="11"/>
      <c r="T13" s="24">
        <f t="shared" si="1"/>
        <v>488188160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43">
        <f>+H13</f>
        <v>1246572</v>
      </c>
      <c r="H20" s="50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48">
        <f>+L13</f>
        <v>-2531982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0" ht="16.5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0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0" ht="17.25" thickBot="1" x14ac:dyDescent="0.35">
      <c r="E30" s="55" t="s">
        <v>0</v>
      </c>
      <c r="F30" s="56"/>
      <c r="G30" s="57">
        <f>SUM(G17:H29)</f>
        <v>488188160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258" scale="5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4" workbookViewId="0">
      <selection activeCell="I30" sqref="I30"/>
    </sheetView>
  </sheetViews>
  <sheetFormatPr baseColWidth="10" defaultRowHeight="15" x14ac:dyDescent="0.25"/>
  <cols>
    <col min="1" max="1" width="4.42578125" customWidth="1"/>
    <col min="2" max="2" width="16.7109375" customWidth="1"/>
    <col min="5" max="5" width="13.7109375" customWidth="1"/>
    <col min="7" max="7" width="13.7109375" customWidth="1"/>
    <col min="8" max="8" width="12.5703125" customWidth="1"/>
    <col min="9" max="9" width="13.28515625" customWidth="1"/>
    <col min="10" max="10" width="13.140625" customWidth="1"/>
    <col min="12" max="12" width="12.85546875" customWidth="1"/>
    <col min="13" max="13" width="13.42578125" customWidth="1"/>
    <col min="16" max="16" width="13.85546875" customWidth="1"/>
    <col min="20" max="20" width="14.7109375" customWidth="1"/>
  </cols>
  <sheetData>
    <row r="2" spans="2:20" x14ac:dyDescent="0.25">
      <c r="B2" s="30" t="s">
        <v>92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59" t="s">
        <v>31</v>
      </c>
      <c r="G5" s="37" t="s">
        <v>30</v>
      </c>
      <c r="H5" s="59" t="s">
        <v>37</v>
      </c>
      <c r="I5" s="37" t="s">
        <v>29</v>
      </c>
      <c r="J5" s="59" t="s">
        <v>36</v>
      </c>
      <c r="K5" s="59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34.5" customHeight="1" x14ac:dyDescent="0.25">
      <c r="B6" s="32"/>
      <c r="C6" s="32"/>
      <c r="D6" s="34"/>
      <c r="E6" s="36"/>
      <c r="F6" s="60"/>
      <c r="G6" s="38"/>
      <c r="H6" s="60"/>
      <c r="I6" s="38"/>
      <c r="J6" s="60"/>
      <c r="K6" s="60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285181966.02350521</v>
      </c>
      <c r="F7" s="18">
        <f>F13*D7</f>
        <v>0</v>
      </c>
      <c r="G7" s="18">
        <f>$G$13*D7</f>
        <v>13193945.321980469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298375911.34548569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128989561.75240706</v>
      </c>
      <c r="F8" s="18">
        <f>F13*D8</f>
        <v>0</v>
      </c>
      <c r="G8" s="18">
        <f t="shared" ref="G8:G12" si="3">$G$13*D8</f>
        <v>5967702.8270686995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134957264.57947576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3881630.3305122494</v>
      </c>
      <c r="F9" s="18">
        <f>F13*D9</f>
        <v>0</v>
      </c>
      <c r="G9" s="18">
        <f t="shared" si="3"/>
        <v>179583.6498886414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4061213.9804008906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10371967.684769573</v>
      </c>
      <c r="F10" s="18">
        <f>F13*D10</f>
        <v>0</v>
      </c>
      <c r="G10" s="18">
        <f t="shared" si="3"/>
        <v>479859.14545143052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10851826.830221003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15620811.937365083</v>
      </c>
      <c r="F11" s="18">
        <f>F13*D11</f>
        <v>0</v>
      </c>
      <c r="G11" s="18">
        <f t="shared" si="3"/>
        <v>722696.95542230597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16343508.892787389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14599330.27144081</v>
      </c>
      <c r="F12" s="18">
        <f>F13*D12</f>
        <v>0</v>
      </c>
      <c r="G12" s="18">
        <f t="shared" si="3"/>
        <v>675438.10018845298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15274768.371629262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>
        <v>458645268</v>
      </c>
      <c r="F13" s="11">
        <v>0</v>
      </c>
      <c r="G13" s="23">
        <v>21219226</v>
      </c>
      <c r="H13" s="23">
        <v>1246572</v>
      </c>
      <c r="I13" s="23">
        <v>0</v>
      </c>
      <c r="J13" s="23">
        <v>3767056</v>
      </c>
      <c r="K13" s="23">
        <v>0</v>
      </c>
      <c r="L13" s="23">
        <v>-2531982</v>
      </c>
      <c r="M13" s="23">
        <v>86118</v>
      </c>
      <c r="N13" s="23">
        <v>1479480</v>
      </c>
      <c r="O13" s="23">
        <v>1539996</v>
      </c>
      <c r="P13" s="11">
        <v>0</v>
      </c>
      <c r="Q13" s="11">
        <v>2736426</v>
      </c>
      <c r="R13" s="11"/>
      <c r="S13" s="11"/>
      <c r="T13" s="24">
        <f t="shared" si="1"/>
        <v>488188160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6">
        <f>+E13</f>
        <v>458645268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48">
        <f>+G13</f>
        <v>21219226</v>
      </c>
      <c r="H18" s="49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43">
        <f>+H13</f>
        <v>1246572</v>
      </c>
      <c r="H20" s="50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48">
        <f>+L13</f>
        <v>-2531982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43">
        <f>+J13</f>
        <v>3767056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48">
        <f>+M13</f>
        <v>86118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43">
        <f>+N13</f>
        <v>1479480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0" ht="16.5" x14ac:dyDescent="0.3">
      <c r="E27" s="5" t="s">
        <v>3</v>
      </c>
      <c r="F27" s="4"/>
      <c r="G27" s="43">
        <f>+Q13</f>
        <v>2736426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0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0" ht="17.25" thickBot="1" x14ac:dyDescent="0.35">
      <c r="E30" s="55" t="s">
        <v>0</v>
      </c>
      <c r="F30" s="56"/>
      <c r="G30" s="57">
        <f>SUM(G17:H29)</f>
        <v>488188160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9:H29"/>
    <mergeCell ref="E30:F30"/>
    <mergeCell ref="G30:H30"/>
    <mergeCell ref="G25:H25"/>
    <mergeCell ref="G26:H26"/>
    <mergeCell ref="G27:H27"/>
    <mergeCell ref="O27:R27"/>
    <mergeCell ref="G28:H28"/>
    <mergeCell ref="K14:L14"/>
    <mergeCell ref="G22:H22"/>
    <mergeCell ref="G23:H23"/>
    <mergeCell ref="G24:H24"/>
    <mergeCell ref="G21:H21"/>
    <mergeCell ref="G17:H17"/>
    <mergeCell ref="G18:H18"/>
    <mergeCell ref="G19:H19"/>
    <mergeCell ref="G20:H20"/>
    <mergeCell ref="O26:R26"/>
    <mergeCell ref="P5:P6"/>
    <mergeCell ref="Q5:Q6"/>
    <mergeCell ref="R5:R6"/>
    <mergeCell ref="S5:S6"/>
    <mergeCell ref="B15:D15"/>
    <mergeCell ref="T5:T6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ageMargins left="0.7" right="0.7" top="0.75" bottom="0.75" header="0.3" footer="0.3"/>
  <pageSetup paperSize="258"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4" workbookViewId="0">
      <selection activeCell="E13" sqref="E13"/>
    </sheetView>
  </sheetViews>
  <sheetFormatPr baseColWidth="10" defaultRowHeight="15" x14ac:dyDescent="0.25"/>
  <cols>
    <col min="5" max="5" width="14.7109375" customWidth="1"/>
    <col min="20" max="20" width="15.28515625" customWidth="1"/>
  </cols>
  <sheetData>
    <row r="2" spans="2:20" x14ac:dyDescent="0.25">
      <c r="B2" s="30" t="s">
        <v>93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59" t="s">
        <v>31</v>
      </c>
      <c r="G5" s="37" t="s">
        <v>30</v>
      </c>
      <c r="H5" s="59" t="s">
        <v>37</v>
      </c>
      <c r="I5" s="37" t="s">
        <v>29</v>
      </c>
      <c r="J5" s="59" t="s">
        <v>36</v>
      </c>
      <c r="K5" s="59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ht="44.25" customHeight="1" x14ac:dyDescent="0.25">
      <c r="B6" s="32"/>
      <c r="C6" s="32"/>
      <c r="D6" s="34"/>
      <c r="E6" s="36"/>
      <c r="F6" s="60"/>
      <c r="G6" s="38"/>
      <c r="H6" s="60"/>
      <c r="I6" s="38"/>
      <c r="J6" s="60"/>
      <c r="K6" s="60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293172035.71670377</v>
      </c>
      <c r="F7" s="18">
        <f>F13*D7</f>
        <v>0</v>
      </c>
      <c r="G7" s="18">
        <f>$G$13*D7</f>
        <v>13655732.842419051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306827768.5591228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132603519.54387528</v>
      </c>
      <c r="F8" s="18">
        <f>F13*D8</f>
        <v>0</v>
      </c>
      <c r="G8" s="18">
        <f t="shared" ref="G8:G12" si="3">$G$13*D8</f>
        <v>6176572.1700873738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138780091.71396264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3990383.6899777283</v>
      </c>
      <c r="F9" s="18">
        <f>F13*D9</f>
        <v>0</v>
      </c>
      <c r="G9" s="18">
        <f t="shared" si="3"/>
        <v>185869.06993318486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4176252.7599109132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10662563.706013363</v>
      </c>
      <c r="F10" s="18">
        <f>F13*D10</f>
        <v>0</v>
      </c>
      <c r="G10" s="18">
        <f t="shared" si="3"/>
        <v>496654.19496316597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11159217.900976529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16058467.157238306</v>
      </c>
      <c r="F11" s="18">
        <f>F13*D11</f>
        <v>0</v>
      </c>
      <c r="G11" s="18">
        <f t="shared" si="3"/>
        <v>747991.31786876812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16806458.475107074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15008366.186191538</v>
      </c>
      <c r="F12" s="18">
        <f>F13*D12</f>
        <v>0</v>
      </c>
      <c r="G12" s="18">
        <f t="shared" si="3"/>
        <v>699078.40472845652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15707444.590919996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>
        <v>471495336</v>
      </c>
      <c r="F13" s="11">
        <v>0</v>
      </c>
      <c r="G13" s="23">
        <v>21961898</v>
      </c>
      <c r="H13" s="23"/>
      <c r="I13" s="23">
        <v>0</v>
      </c>
      <c r="J13" s="23"/>
      <c r="K13" s="23">
        <v>0</v>
      </c>
      <c r="L13" s="23">
        <v>-2531982</v>
      </c>
      <c r="M13" s="23"/>
      <c r="N13" s="23"/>
      <c r="O13" s="23"/>
      <c r="P13" s="11">
        <v>0</v>
      </c>
      <c r="Q13" s="11"/>
      <c r="R13" s="11"/>
      <c r="S13" s="11"/>
      <c r="T13" s="24">
        <f t="shared" si="1"/>
        <v>490925252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6">
        <f>+E13</f>
        <v>471495336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48">
        <f>+G13</f>
        <v>21961898</v>
      </c>
      <c r="H18" s="49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43">
        <f>+H13</f>
        <v>0</v>
      </c>
      <c r="H20" s="50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48">
        <f>+L13</f>
        <v>-2531982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43">
        <f>+J13</f>
        <v>0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48">
        <f>+M13</f>
        <v>0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43">
        <f>+N13</f>
        <v>0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43">
        <f>+O13</f>
        <v>0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0" ht="16.5" x14ac:dyDescent="0.3">
      <c r="E27" s="5" t="s">
        <v>3</v>
      </c>
      <c r="F27" s="4"/>
      <c r="G27" s="43">
        <f>+Q13</f>
        <v>0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0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0" ht="17.25" thickBot="1" x14ac:dyDescent="0.35">
      <c r="E30" s="55" t="s">
        <v>0</v>
      </c>
      <c r="F30" s="56"/>
      <c r="G30" s="57">
        <f>SUM(G17:H29)</f>
        <v>490925252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7:H27"/>
    <mergeCell ref="O27:R27"/>
    <mergeCell ref="G28:H28"/>
    <mergeCell ref="G18:H18"/>
    <mergeCell ref="G19:H19"/>
    <mergeCell ref="G20:H20"/>
    <mergeCell ref="G21:H21"/>
    <mergeCell ref="G22:H22"/>
    <mergeCell ref="G23:H23"/>
    <mergeCell ref="O26:R26"/>
    <mergeCell ref="E30:F30"/>
    <mergeCell ref="Q5:Q6"/>
    <mergeCell ref="R5:R6"/>
    <mergeCell ref="S5:S6"/>
    <mergeCell ref="J5:J6"/>
    <mergeCell ref="K5:K6"/>
    <mergeCell ref="L5:L6"/>
    <mergeCell ref="M5:M6"/>
    <mergeCell ref="N5:N6"/>
    <mergeCell ref="O5:O6"/>
    <mergeCell ref="G29:H29"/>
    <mergeCell ref="G30:H30"/>
    <mergeCell ref="E5:E6"/>
    <mergeCell ref="G24:H24"/>
    <mergeCell ref="G25:H25"/>
    <mergeCell ref="G26:H26"/>
    <mergeCell ref="B2:T3"/>
    <mergeCell ref="T5:T6"/>
    <mergeCell ref="K14:L14"/>
    <mergeCell ref="B15:D15"/>
    <mergeCell ref="G17:H17"/>
    <mergeCell ref="B5:B6"/>
    <mergeCell ref="C5:C6"/>
    <mergeCell ref="D5:D6"/>
    <mergeCell ref="F5:F6"/>
    <mergeCell ref="G5:G6"/>
    <mergeCell ref="H5:H6"/>
    <mergeCell ref="I5:I6"/>
    <mergeCell ref="P5:P6"/>
  </mergeCells>
  <pageMargins left="0.7" right="0.7" top="0.75" bottom="0.75" header="0.3" footer="0.3"/>
  <pageSetup paperSize="258" scale="62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7" workbookViewId="0">
      <selection activeCell="K20" sqref="K20"/>
    </sheetView>
  </sheetViews>
  <sheetFormatPr baseColWidth="10" defaultRowHeight="15" x14ac:dyDescent="0.25"/>
  <cols>
    <col min="5" max="5" width="13.85546875" customWidth="1"/>
    <col min="9" max="9" width="14.140625" customWidth="1"/>
    <col min="10" max="10" width="14.7109375" customWidth="1"/>
    <col min="12" max="13" width="13" customWidth="1"/>
    <col min="19" max="19" width="12.42578125" bestFit="1" customWidth="1"/>
    <col min="20" max="20" width="13.85546875" customWidth="1"/>
  </cols>
  <sheetData>
    <row r="2" spans="2:20" x14ac:dyDescent="0.25">
      <c r="B2" s="30" t="s">
        <v>93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x14ac:dyDescent="0.2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ht="44.25" customHeight="1" x14ac:dyDescent="0.25">
      <c r="B5" s="31" t="s">
        <v>35</v>
      </c>
      <c r="C5" s="31" t="s">
        <v>34</v>
      </c>
      <c r="D5" s="33" t="s">
        <v>33</v>
      </c>
      <c r="E5" s="35" t="s">
        <v>32</v>
      </c>
      <c r="F5" s="59" t="s">
        <v>31</v>
      </c>
      <c r="G5" s="37" t="s">
        <v>30</v>
      </c>
      <c r="H5" s="59" t="s">
        <v>37</v>
      </c>
      <c r="I5" s="37" t="s">
        <v>29</v>
      </c>
      <c r="J5" s="59" t="s">
        <v>36</v>
      </c>
      <c r="K5" s="59" t="s">
        <v>28</v>
      </c>
      <c r="L5" s="37" t="s">
        <v>27</v>
      </c>
      <c r="M5" s="37" t="s">
        <v>26</v>
      </c>
      <c r="N5" s="37" t="s">
        <v>5</v>
      </c>
      <c r="O5" s="37" t="s">
        <v>25</v>
      </c>
      <c r="P5" s="37" t="s">
        <v>24</v>
      </c>
      <c r="Q5" s="37" t="s">
        <v>23</v>
      </c>
      <c r="R5" s="37" t="s">
        <v>22</v>
      </c>
      <c r="S5" s="37" t="s">
        <v>21</v>
      </c>
      <c r="T5" s="39" t="s">
        <v>20</v>
      </c>
    </row>
    <row r="6" spans="2:20" x14ac:dyDescent="0.25">
      <c r="B6" s="32"/>
      <c r="C6" s="32"/>
      <c r="D6" s="34"/>
      <c r="E6" s="36"/>
      <c r="F6" s="60"/>
      <c r="G6" s="38"/>
      <c r="H6" s="60"/>
      <c r="I6" s="38"/>
      <c r="J6" s="60"/>
      <c r="K6" s="60"/>
      <c r="L6" s="38"/>
      <c r="M6" s="38"/>
      <c r="N6" s="38"/>
      <c r="O6" s="38"/>
      <c r="P6" s="38"/>
      <c r="Q6" s="38"/>
      <c r="R6" s="38"/>
      <c r="S6" s="38"/>
      <c r="T6" s="39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0</v>
      </c>
      <c r="F7" s="18">
        <f>F13*D7</f>
        <v>0</v>
      </c>
      <c r="G7" s="18">
        <f>$G$13*D7</f>
        <v>0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0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0</v>
      </c>
      <c r="F8" s="18">
        <f>F13*D8</f>
        <v>0</v>
      </c>
      <c r="G8" s="18">
        <f t="shared" ref="G8:G12" si="3">$G$13*D8</f>
        <v>0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0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0</v>
      </c>
      <c r="F9" s="18">
        <f>F13*D9</f>
        <v>0</v>
      </c>
      <c r="G9" s="18">
        <f t="shared" si="3"/>
        <v>0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0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0</v>
      </c>
      <c r="F10" s="18">
        <f>F13*D10</f>
        <v>0</v>
      </c>
      <c r="G10" s="18">
        <f t="shared" si="3"/>
        <v>0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0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0</v>
      </c>
      <c r="F11" s="18">
        <f>F13*D11</f>
        <v>0</v>
      </c>
      <c r="G11" s="18">
        <f t="shared" si="3"/>
        <v>0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0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0</v>
      </c>
      <c r="F12" s="18">
        <f>F13*D12</f>
        <v>0</v>
      </c>
      <c r="G12" s="18">
        <f t="shared" si="3"/>
        <v>0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0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/>
      <c r="F13" s="11">
        <v>0</v>
      </c>
      <c r="G13" s="23"/>
      <c r="H13" s="23">
        <v>1311969</v>
      </c>
      <c r="I13" s="23">
        <v>0</v>
      </c>
      <c r="J13" s="23">
        <v>3898894</v>
      </c>
      <c r="K13" s="23">
        <v>0</v>
      </c>
      <c r="L13" s="23"/>
      <c r="M13" s="23">
        <v>89132</v>
      </c>
      <c r="N13" s="23">
        <v>1531262</v>
      </c>
      <c r="O13" s="23">
        <v>1539996</v>
      </c>
      <c r="P13" s="11">
        <v>0</v>
      </c>
      <c r="Q13" s="11">
        <v>2832200</v>
      </c>
      <c r="R13" s="11">
        <v>90078456</v>
      </c>
      <c r="S13" s="11">
        <v>104071237</v>
      </c>
      <c r="T13" s="24">
        <f t="shared" si="1"/>
        <v>205353146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1"/>
      <c r="L14" s="41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0"/>
      <c r="C15" s="40"/>
      <c r="D15" s="40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6">
        <f>+E13</f>
        <v>0</v>
      </c>
      <c r="H17" s="47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48">
        <f>+G13</f>
        <v>0</v>
      </c>
      <c r="H18" s="49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48">
        <f>+I13</f>
        <v>0</v>
      </c>
      <c r="H19" s="49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43">
        <f>+H13</f>
        <v>1311969</v>
      </c>
      <c r="H20" s="50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48">
        <f>+L13</f>
        <v>0</v>
      </c>
      <c r="H21" s="49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43">
        <f>+J13</f>
        <v>3898894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48">
        <f>P11</f>
        <v>0</v>
      </c>
      <c r="H23" s="49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48">
        <f>+M13</f>
        <v>89132</v>
      </c>
      <c r="H24" s="49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43">
        <f>+N13</f>
        <v>1531262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43">
        <f>+O13</f>
        <v>1539996</v>
      </c>
      <c r="H26" s="44"/>
      <c r="L26" s="1"/>
      <c r="M26" s="1"/>
      <c r="N26" s="1"/>
      <c r="O26" s="42" t="s">
        <v>38</v>
      </c>
      <c r="P26" s="42"/>
      <c r="Q26" s="42"/>
      <c r="R26" s="42"/>
    </row>
    <row r="27" spans="5:20" ht="16.5" x14ac:dyDescent="0.3">
      <c r="E27" s="5" t="s">
        <v>3</v>
      </c>
      <c r="F27" s="4"/>
      <c r="G27" s="43">
        <f>+Q13</f>
        <v>2832200</v>
      </c>
      <c r="H27" s="44"/>
      <c r="L27" s="1"/>
      <c r="M27" s="1"/>
      <c r="N27" s="1"/>
      <c r="O27" s="45" t="s">
        <v>40</v>
      </c>
      <c r="P27" s="45"/>
      <c r="Q27" s="45"/>
      <c r="R27" s="45"/>
    </row>
    <row r="28" spans="5:20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53">
        <v>0</v>
      </c>
      <c r="H29" s="54"/>
      <c r="L29" s="1"/>
      <c r="M29" s="1"/>
      <c r="N29" s="1"/>
      <c r="O29" s="1"/>
      <c r="P29" s="1"/>
      <c r="Q29" s="1"/>
    </row>
    <row r="30" spans="5:20" ht="17.25" thickBot="1" x14ac:dyDescent="0.35">
      <c r="E30" s="55" t="s">
        <v>0</v>
      </c>
      <c r="F30" s="56"/>
      <c r="G30" s="57">
        <f>SUM(G17:H29)</f>
        <v>11203453</v>
      </c>
      <c r="H30" s="5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13</vt:i4>
      </vt:variant>
    </vt:vector>
  </HeadingPairs>
  <TitlesOfParts>
    <vt:vector size="2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DICIEMBRE 2DA CUOTA</vt:lpstr>
      <vt:lpstr>ABRIL!Área_de_impresión</vt:lpstr>
      <vt:lpstr>AGOSTO!Área_de_impresión</vt:lpstr>
      <vt:lpstr>DICIEMBRE!Área_de_impresión</vt:lpstr>
      <vt:lpstr>'DICIEMBRE 2DA CUOTA'!Área_de_impresión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2025-01-13T20:09:44Z</cp:lastPrinted>
  <dcterms:created xsi:type="dcterms:W3CDTF">2020-02-17T14:14:32Z</dcterms:created>
  <dcterms:modified xsi:type="dcterms:W3CDTF">2025-02-13T21:05:14Z</dcterms:modified>
</cp:coreProperties>
</file>